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601" activeTab="1"/>
  </bookViews>
  <sheets>
    <sheet name="NIVEL DE CUMPLIMIENTO PM" sheetId="1" r:id="rId1"/>
    <sheet name="NIVEL DE AVANCE PM" sheetId="2" r:id="rId2"/>
    <sheet name="HOJA 1" sheetId="3" r:id="rId3"/>
  </sheets>
  <definedNames>
    <definedName name="_xlnm.Print_Area" localSheetId="1">'NIVEL DE AVANCE PM'!$A$1:$Q$52</definedName>
    <definedName name="_xlnm.Print_Area" localSheetId="0">'NIVEL DE CUMPLIMIENTO PM'!$A$1:$T$65</definedName>
    <definedName name="_xlnm.Print_Titles" localSheetId="1">'NIVEL DE AVANCE PM'!$1:$17</definedName>
    <definedName name="_xlnm.Print_Titles" localSheetId="0">'NIVEL DE CUMPLIMIENTO PM'!$1:$17</definedName>
  </definedNames>
  <calcPr fullCalcOnLoad="1"/>
</workbook>
</file>

<file path=xl/comments1.xml><?xml version="1.0" encoding="utf-8"?>
<comments xmlns="http://schemas.openxmlformats.org/spreadsheetml/2006/main">
  <authors>
    <author>laquijano</author>
  </authors>
  <commentList>
    <comment ref="A17" authorId="0">
      <text>
        <r>
          <rPr>
            <b/>
            <sz val="8"/>
            <rFont val="Tahoma"/>
            <family val="2"/>
          </rPr>
          <t xml:space="preserve">Numero de orden del hallazgo en el informe ( cuando una accion correctiva agrupa varios hallazgos pueden relacionarse en las celdas los numeros correspondientes )  relacionarse </t>
        </r>
        <r>
          <rPr>
            <sz val="8"/>
            <rFont val="Tahoma"/>
            <family val="2"/>
          </rPr>
          <t xml:space="preserve">
</t>
        </r>
      </text>
    </comment>
    <comment ref="B17" authorId="0">
      <text>
        <r>
          <rPr>
            <sz val="8"/>
            <rFont val="Tahoma"/>
            <family val="2"/>
          </rPr>
          <t xml:space="preserve">Corresponde a la clasificación esteblecida por la CGR según la naturaleza del hallazgo y su origen en las diferentes áreas de la administración 
</t>
        </r>
      </text>
    </comment>
    <comment ref="F17" authorId="0">
      <text>
        <r>
          <rPr>
            <b/>
            <sz val="8"/>
            <rFont val="Tahoma"/>
            <family val="2"/>
          </rPr>
          <t>Es la accón o decisión que adopta la entidad para subsanar o corregir la situación plasmada en el hallazgo</t>
        </r>
        <r>
          <rPr>
            <sz val="8"/>
            <rFont val="Tahoma"/>
            <family val="2"/>
          </rPr>
          <t xml:space="preserve">
</t>
        </r>
      </text>
    </comment>
    <comment ref="G17" authorId="0">
      <text>
        <r>
          <rPr>
            <sz val="8"/>
            <rFont val="Tahoma"/>
            <family val="2"/>
          </rPr>
          <t xml:space="preserve">Refleja el propósito que tiene el cumplir con la acción emprendida para corregir las situaciones que se deriven de los hallazgos 
</t>
        </r>
      </text>
    </comment>
    <comment ref="H17" authorId="0">
      <text>
        <r>
          <rPr>
            <sz val="8"/>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17" authorId="0">
      <text>
        <r>
          <rPr>
            <sz val="8"/>
            <rFont val="Tahoma"/>
            <family val="2"/>
          </rPr>
          <t xml:space="preserve">Expresa la metrica de los pasos o metas que contiene cada acción con el fin de poder medir el grado de avance  
</t>
        </r>
      </text>
    </comment>
    <comment ref="J17" authorId="0">
      <text>
        <r>
          <rPr>
            <sz val="8"/>
            <rFont val="Tahoma"/>
            <family val="2"/>
          </rPr>
          <t xml:space="preserve">Se debe consignar el volumen o tmaño de la meta propuesta en las unidades de medida estblecidas para ella </t>
        </r>
        <r>
          <rPr>
            <sz val="8"/>
            <rFont val="Tahoma"/>
            <family val="2"/>
          </rPr>
          <t xml:space="preserve">
</t>
        </r>
      </text>
    </comment>
    <comment ref="K17" authorId="0">
      <text>
        <r>
          <rPr>
            <b/>
            <sz val="8"/>
            <rFont val="Tahoma"/>
            <family val="2"/>
          </rPr>
          <t xml:space="preserve">Se consigna la fecha programada para la iniciación de cada paso o meta </t>
        </r>
        <r>
          <rPr>
            <sz val="8"/>
            <rFont val="Tahoma"/>
            <family val="2"/>
          </rPr>
          <t xml:space="preserve">
</t>
        </r>
      </text>
    </comment>
    <comment ref="L17" authorId="0">
      <text>
        <r>
          <rPr>
            <sz val="8"/>
            <rFont val="Tahoma"/>
            <family val="2"/>
          </rPr>
          <t xml:space="preserve">Eestablece el plazo o  y finalización de cada una de las metas 
</t>
        </r>
      </text>
    </comment>
    <comment ref="M17" authorId="0">
      <text>
        <r>
          <rPr>
            <sz val="8"/>
            <rFont val="Tahoma"/>
            <family val="2"/>
          </rPr>
          <t xml:space="preserve">La hoja calcula automáticamente el pazo de duración de las metas  </t>
        </r>
        <r>
          <rPr>
            <sz val="8"/>
            <rFont val="Tahoma"/>
            <family val="2"/>
          </rPr>
          <t xml:space="preserve">
</t>
        </r>
      </text>
    </comment>
    <comment ref="N17" authorId="0">
      <text>
        <r>
          <rPr>
            <sz val="8"/>
            <rFont val="Tahoma"/>
            <family val="2"/>
          </rPr>
          <t xml:space="preserve">Se consigna el numero de unidades ejecutadas por cada una de las metas </t>
        </r>
        <r>
          <rPr>
            <sz val="8"/>
            <rFont val="Tahoma"/>
            <family val="2"/>
          </rPr>
          <t xml:space="preserve">
</t>
        </r>
      </text>
    </comment>
    <comment ref="O17" authorId="0">
      <text>
        <r>
          <rPr>
            <sz val="8"/>
            <rFont val="Tahoma"/>
            <family val="2"/>
          </rPr>
          <t>Calcula el avance porcentual de la meta  dividiendo la ejecución informada en la columna Ksobre la columna G</t>
        </r>
        <r>
          <rPr>
            <sz val="8"/>
            <rFont val="Tahoma"/>
            <family val="2"/>
          </rPr>
          <t xml:space="preserve">
</t>
        </r>
      </text>
    </comment>
    <comment ref="C11" authorId="0">
      <text>
        <r>
          <rPr>
            <b/>
            <sz val="8"/>
            <rFont val="Tahoma"/>
            <family val="2"/>
          </rPr>
          <t>Consignar la fecha (dia-mes-año) de subscripción del plan en la celda demarcada</t>
        </r>
        <r>
          <rPr>
            <sz val="8"/>
            <rFont val="Tahoma"/>
            <family val="2"/>
          </rPr>
          <t xml:space="preserve">
 </t>
        </r>
      </text>
    </comment>
    <comment ref="C13" authorId="0">
      <text>
        <r>
          <rPr>
            <b/>
            <sz val="8"/>
            <rFont val="Tahoma"/>
            <family val="2"/>
          </rPr>
          <t>Consignar la fecha (dia-mes-año) de en que se presenta el avance del plan en la celda demarcada</t>
        </r>
        <r>
          <rPr>
            <sz val="8"/>
            <rFont val="Tahoma"/>
            <family val="2"/>
          </rPr>
          <t xml:space="preserve">
 </t>
        </r>
      </text>
    </comment>
  </commentList>
</comments>
</file>

<file path=xl/comments2.xml><?xml version="1.0" encoding="utf-8"?>
<comments xmlns="http://schemas.openxmlformats.org/spreadsheetml/2006/main">
  <authors>
    <author>laquijano</author>
  </authors>
  <commentList>
    <comment ref="A17" authorId="0">
      <text>
        <r>
          <rPr>
            <b/>
            <sz val="8"/>
            <rFont val="Tahoma"/>
            <family val="2"/>
          </rPr>
          <t xml:space="preserve">Numero de orden del hallazgo en el informe ( cuando una accion correctiva agrupa varios hallazgos pueden relacionarse en las celdas los numeros correspondientes )  relacionarse </t>
        </r>
        <r>
          <rPr>
            <sz val="8"/>
            <rFont val="Tahoma"/>
            <family val="2"/>
          </rPr>
          <t xml:space="preserve">
</t>
        </r>
      </text>
    </comment>
    <comment ref="B17" authorId="0">
      <text>
        <r>
          <rPr>
            <sz val="8"/>
            <rFont val="Tahoma"/>
            <family val="2"/>
          </rPr>
          <t xml:space="preserve">Corresponde a la clasificación esteblecida por la CGR según la naturaleza del hallazgo y su origen en las diferentes áreas de la administración 
</t>
        </r>
      </text>
    </comment>
    <comment ref="F17" authorId="0">
      <text>
        <r>
          <rPr>
            <b/>
            <sz val="8"/>
            <rFont val="Tahoma"/>
            <family val="2"/>
          </rPr>
          <t>Es la accón o decisión que adopta la entidad para subsanar o corregir la situación plasmada en el hallazgo</t>
        </r>
        <r>
          <rPr>
            <sz val="8"/>
            <rFont val="Tahoma"/>
            <family val="2"/>
          </rPr>
          <t xml:space="preserve">
</t>
        </r>
      </text>
    </comment>
    <comment ref="G17" authorId="0">
      <text>
        <r>
          <rPr>
            <sz val="8"/>
            <rFont val="Tahoma"/>
            <family val="2"/>
          </rPr>
          <t xml:space="preserve">Refleja el propósito que tiene el cumplir con la acción emprendida para corregir las situaciones que se deriven de los hallazgos 
</t>
        </r>
      </text>
    </comment>
    <comment ref="H17" authorId="0">
      <text>
        <r>
          <rPr>
            <sz val="8"/>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17" authorId="0">
      <text>
        <r>
          <rPr>
            <sz val="8"/>
            <rFont val="Tahoma"/>
            <family val="2"/>
          </rPr>
          <t xml:space="preserve">Expresa la metrica de los pasos o metas que contiene cada acción con el fin de poder medir el grado de avance  
</t>
        </r>
      </text>
    </comment>
    <comment ref="J17" authorId="0">
      <text>
        <r>
          <rPr>
            <sz val="8"/>
            <rFont val="Tahoma"/>
            <family val="2"/>
          </rPr>
          <t xml:space="preserve">Se debe consignar el volumen o tmaño de la meta propuesta en las unidades de medida estblecidas para ella </t>
        </r>
        <r>
          <rPr>
            <sz val="8"/>
            <rFont val="Tahoma"/>
            <family val="2"/>
          </rPr>
          <t xml:space="preserve">
</t>
        </r>
      </text>
    </comment>
    <comment ref="K17" authorId="0">
      <text>
        <r>
          <rPr>
            <b/>
            <sz val="8"/>
            <rFont val="Tahoma"/>
            <family val="2"/>
          </rPr>
          <t xml:space="preserve">Se consigna la fecha programada para la iniciación de cada paso o meta </t>
        </r>
        <r>
          <rPr>
            <sz val="8"/>
            <rFont val="Tahoma"/>
            <family val="2"/>
          </rPr>
          <t xml:space="preserve">
</t>
        </r>
      </text>
    </comment>
    <comment ref="L17" authorId="0">
      <text>
        <r>
          <rPr>
            <sz val="8"/>
            <rFont val="Tahoma"/>
            <family val="2"/>
          </rPr>
          <t xml:space="preserve">Eestablece el plazo o  y finalización de cada una de las metas 
</t>
        </r>
      </text>
    </comment>
    <comment ref="M17" authorId="0">
      <text>
        <r>
          <rPr>
            <sz val="8"/>
            <rFont val="Tahoma"/>
            <family val="2"/>
          </rPr>
          <t xml:space="preserve">La hoja calcula automáticamente el pazo de duración de las metas  </t>
        </r>
        <r>
          <rPr>
            <sz val="8"/>
            <rFont val="Tahoma"/>
            <family val="2"/>
          </rPr>
          <t xml:space="preserve">
</t>
        </r>
      </text>
    </comment>
    <comment ref="N17" authorId="0">
      <text>
        <r>
          <rPr>
            <sz val="8"/>
            <rFont val="Tahoma"/>
            <family val="2"/>
          </rPr>
          <t xml:space="preserve">Se consigna el numero de unidades ejecutadas por cada una de las metas </t>
        </r>
        <r>
          <rPr>
            <sz val="8"/>
            <rFont val="Tahoma"/>
            <family val="2"/>
          </rPr>
          <t xml:space="preserve">
</t>
        </r>
      </text>
    </comment>
    <comment ref="O17" authorId="0">
      <text>
        <r>
          <rPr>
            <sz val="8"/>
            <rFont val="Tahoma"/>
            <family val="2"/>
          </rPr>
          <t>Calcula el avance porcentual de la meta  dividiendo la ejecución informada en la columna Ksobre la columna G</t>
        </r>
        <r>
          <rPr>
            <sz val="8"/>
            <rFont val="Tahoma"/>
            <family val="2"/>
          </rPr>
          <t xml:space="preserve">
</t>
        </r>
      </text>
    </comment>
    <comment ref="C11" authorId="0">
      <text>
        <r>
          <rPr>
            <b/>
            <sz val="8"/>
            <rFont val="Tahoma"/>
            <family val="2"/>
          </rPr>
          <t>Consignar la fecha (dia-mes-año) de subscripción del plan en la celda demarcada</t>
        </r>
        <r>
          <rPr>
            <sz val="8"/>
            <rFont val="Tahoma"/>
            <family val="2"/>
          </rPr>
          <t xml:space="preserve">
 </t>
        </r>
      </text>
    </comment>
    <comment ref="C13" authorId="0">
      <text>
        <r>
          <rPr>
            <b/>
            <sz val="8"/>
            <rFont val="Tahoma"/>
            <family val="2"/>
          </rPr>
          <t>Consignar la fecha (dia-mes-año) de en que se presenta el avance del plan en la celda demarcada</t>
        </r>
        <r>
          <rPr>
            <sz val="8"/>
            <rFont val="Tahoma"/>
            <family val="2"/>
          </rPr>
          <t xml:space="preserve">
 </t>
        </r>
      </text>
    </comment>
  </commentList>
</comments>
</file>

<file path=xl/sharedStrings.xml><?xml version="1.0" encoding="utf-8"?>
<sst xmlns="http://schemas.openxmlformats.org/spreadsheetml/2006/main" count="397" uniqueCount="293">
  <si>
    <t>Minimizar los efectos por exposición a solventes utilizados en el laboratorio de histoembriología y sala de disección.</t>
  </si>
  <si>
    <t>Diseño e implementación de acciones  que se orienten a medir el grado de exposición y a mermar los efectos nocivos producidos por  solventes químicos a los trabajadores en contacto, del laboratorio de histoembriología y sala de disección .</t>
  </si>
  <si>
    <t>No se evidencia acompañamiento de la Oficina de Control Interno en la evaluación de los procesos del área de Presupuesto, derivado de debilidades reveladas en ésta Área.</t>
  </si>
  <si>
    <t>Debilidades  en la Oficina de Control Interno.</t>
  </si>
  <si>
    <t xml:space="preserve">Desconocimiento sobre el desempeño de los procesos presupuestales </t>
  </si>
  <si>
    <t>Hacer seguimiento a los procesos presupuestales de la Universidad.</t>
  </si>
  <si>
    <t>Realizar acompañamiento  al Área de  presupuesto.</t>
  </si>
  <si>
    <t>Seguimiento, a través de visitas períodicas y selectivas, a  diversos procesos del Área de Presupuesto.</t>
  </si>
  <si>
    <t>Se registra diferencia no explicada, durante la vigencia 2006, entre la información de la División Recursos Humanos y la División Financiera frente a la apropiación final del presupuesto, en relación con los valores contratados por la institución  para pago de docentes ocasionales y catedráticos por $162.2 millones, generando incertidumbre e inconsistencia en  la información financiera</t>
  </si>
  <si>
    <t>Diferencias de información sobre valores de contratación de docentes ocasionales y catedráticos, entre Divisiones de Recursos Humanos y Financiera.</t>
  </si>
  <si>
    <t>Incertidumbre en la información reportada a través de los aplicativos SRH y Finanzas.</t>
  </si>
  <si>
    <t xml:space="preserve"> Revisar  los aplicativos SRH y Finanzas, en lo relacionado  con la información de los reportes de nómina.</t>
  </si>
  <si>
    <t>Identificar la causa de la diferencia  en   la información de los reportes que brindan el SRH y Finanzas.</t>
  </si>
  <si>
    <t>Conciliar la información de  los sistemas SRH y  Finanzas,  de reportes de  nómina  y sus contribuciones</t>
  </si>
  <si>
    <t>La Universidad del Cauca, en el 2005, elaboró el estudio para el ‘Sistema de almacenamiento de productos químicos’ del Departamento de Química, a la fecha no se ha implementado, causado por la deficiencia en la planeación, generando riesgos en la seguridad en el manejo a este tipo de sustancias químicas</t>
  </si>
  <si>
    <t>Deficiencia en el Sistema de Almacenamiento de productos químicos del Departamento de Química.</t>
  </si>
  <si>
    <t>Riesgos a la seguridad en el manejo de sustancias químicas del Departamento de Química.</t>
  </si>
  <si>
    <t>Presentar el proyecto de inversión que permita adecuar la estructura física necesaria para la desactivación de residuos químicos de los laboratorios de la Universidad.</t>
  </si>
  <si>
    <t xml:space="preserve">Adecuar la infraestructura para desactivación de residuos químicos. </t>
  </si>
  <si>
    <t xml:space="preserve">Proyecto de inversión que permita dar continuidad al desarrollo de la fase de   implementación del Sistema Imco, con  el  traslado de reactivos vencidos o no utilizados, al sitio de disposición final.
 </t>
  </si>
  <si>
    <t>La Universidad no cuenta con los registros de ficha de seguridad de los reactivos químicos que se manejan en los diferentes laboratorios, incumpliendo con lo establecido en la Resolución 1016 de 1989, debido a debilidades de  control al sistema de seguridad Industrial, que ocasiona falta de adopción de medidas para minimizar los riesgos.  La Universidad informa que se esta recopilando la información necesaria para la elaboración de las fichas de seguridad de los reactivos</t>
  </si>
  <si>
    <t>Procurar la documentación de los reactivos químicos que maneja la Universidad del Cauca en los laboratorios de química.</t>
  </si>
  <si>
    <t>Avanzar en la documentación técnica y científica de manejo adecuado de reactivos.</t>
  </si>
  <si>
    <t xml:space="preserve">Búsqueda  de fichas de seguridad de reactivos que no la tienen , para complementar la documentación existente. </t>
  </si>
  <si>
    <t>El sistema de información Financiero de la Universidad se maneja a través de Finanzas Plus, que no cuenta con el módulo de cartera, impidiendo la generación de reportes de manera oportuna, el debido control sobre los deudores de la entidad, así como la clasificación de cartera por vencimientos, dificultando la gestión de cobranzas</t>
  </si>
  <si>
    <t>Crear y aplicar  por la Vicerrectoría Administrativa-Crédito y Cobranzas,  mecanismos de consulta  sobre la información contable de la cartera  universitaria.</t>
  </si>
  <si>
    <t>A pesar que la entidad ha implementado mecanismos de sensibilización para mejorar el autocontrol, los controles realizados en muchos de los procesos presentan deficiencias, que incide en el fortalecimiento del sistema de control interno de la organización.</t>
  </si>
  <si>
    <t>Deficiencias en el control de procesos</t>
  </si>
  <si>
    <t>Documentar los procedimientos administrativos de las dependencias  Universitarias y establecer sus indicadores.</t>
  </si>
  <si>
    <t>Identificar, en forma documentada,  los procesos y procedimientos de   las diferentes dependencias universitarias.</t>
  </si>
  <si>
    <t>Caracterización de los procedimientos por dependencias, considerando sus puntos de control.</t>
  </si>
  <si>
    <t>Determinación de indicadores de gestión a los procesos por dependencias.</t>
  </si>
  <si>
    <t>Mejorar los mecanismos de evaluación del desempeño de procesos a través de indicadores.</t>
  </si>
  <si>
    <t>Mecanismos de mejoramiento</t>
  </si>
  <si>
    <t>La Entidad no ha diseñado un plan de contingencia que involucre hallazgos de control de carácter preventivo. Al respecto, la Universidad se compromete a realizar las siguientes actividades para llevar a cabo el prediseño y el diseño del Plan de Contingencia: identificación de posibles contingencias, determinación de acciones para atenderlas, capacidad de reacción ante la posibilidad de ocurrencia.</t>
  </si>
  <si>
    <t>Debilidades del Sistema de Control Interno</t>
  </si>
  <si>
    <t>Riesgos en el manejo oportuno y efectivo de contingencias</t>
  </si>
  <si>
    <t>Prever acciones de manejo de los riesgos mas críticos identificados en el Mapa de Riesgos Institucional.</t>
  </si>
  <si>
    <t xml:space="preserve">Diseñar el plan de contingencia correspondiente a  la Universidad del Cauca. </t>
  </si>
  <si>
    <t>Identificar, a partir del Mapa de Riesgos,  los de mayor criticidad y  proponer un plan de atención.</t>
  </si>
  <si>
    <t>Respecto al proceso de acreditación institucional de la Universidad no se observan avances significativos ni se incluyen acciones concretas en los planes, a pesar que se establece como uno de los objetivos en la Prospectiva 2012.</t>
  </si>
  <si>
    <t>Atrasos en el proceso de acreditación.</t>
  </si>
  <si>
    <t>Incumplimiento a la proespectiva 2012</t>
  </si>
  <si>
    <t xml:space="preserve">Impulsar acciones administrativas y académicas orientadas a obtener reconocimiento de su calidad. </t>
  </si>
  <si>
    <t>Avanzar en el proceso de acreditación institucional.</t>
  </si>
  <si>
    <t xml:space="preserve">Desarrollar procesos de autoevaluación con fines de acreditación </t>
  </si>
  <si>
    <t xml:space="preserve">Los instrumentos implementados por la Universidad para verificar la actualización permanente de los procesos presentan deficiencias en la coordinación entre las áreas involucradas, por cuanto la aplicación de los indicadores no se refleja en las acciones de monitoreo. </t>
  </si>
  <si>
    <t>Adopción de políticas de selección y vinculación del talento humano de la Universidad.</t>
  </si>
  <si>
    <t>Manual de procesos y procedimientos.</t>
  </si>
  <si>
    <t>Manual de procesos y procedimientos con puntos de control y Estatuto de Contratación.</t>
  </si>
  <si>
    <t xml:space="preserve">Número de Informes de seguimiento al Plan Operativo </t>
  </si>
  <si>
    <t>Documento formal de procedimientos.</t>
  </si>
  <si>
    <t>Creación del perfil de usuario para accesar a información de cartera.</t>
  </si>
  <si>
    <t>Registros actualizados</t>
  </si>
  <si>
    <t>Documento  de Políticas</t>
  </si>
  <si>
    <t>Documentos unificados en Archivo de gestión de órdenes de prestación de servicos e historias laborales. Y T.R.D actualizadas.</t>
  </si>
  <si>
    <t>Órdenes de prestación de servicios debidamente legalizadas.</t>
  </si>
  <si>
    <t>Mejorar los sistemas de control mediante el establecimiento de  puntos de control documentados  a los procedimientos contractuales.</t>
  </si>
  <si>
    <t>El formato de la minuta exige la documentación citada, pero por debilidades en el Sistema de Control Interno y la no aplicación del Manual de Contratación esta exigencia no se observa en el momento de firmarse las OPS. Lo anterior genera el riesgo de contratar con personas no habilitadas. Tiene una presunta connotación disciplinaria.</t>
  </si>
  <si>
    <t>Estatuto actualizado de Contratación para la Universida del Cauca</t>
  </si>
  <si>
    <t>Mecanismos preventivos que mejoren las condiciones de seguridad</t>
  </si>
  <si>
    <t>Actividades de asesoría sobre el manejo de abonos de la Finca La Rejoya.
Adecuación del inmueble de acuerdo a disponibilidad de recursos.</t>
  </si>
  <si>
    <t>Documento Estudio de conveniencia, viabilidad y ejecución sujeta a los requisitos del Acuerdo 051 de 2007</t>
  </si>
  <si>
    <t>Documento muestra de seguimiento y verificación</t>
  </si>
  <si>
    <t>Manual de Funciones actualizado</t>
  </si>
  <si>
    <t>Informe Mensual</t>
  </si>
  <si>
    <t>Informes periódicos de situaciones incidentes en las cuentas de deudores y acreedores</t>
  </si>
  <si>
    <t>Plan General de Gestión Ambiental</t>
  </si>
  <si>
    <t xml:space="preserve">Informes de visitas de auditoría </t>
  </si>
  <si>
    <t xml:space="preserve">Información Conciliada </t>
  </si>
  <si>
    <t>Proyecto de Inversión</t>
  </si>
  <si>
    <t>Trámite de búsqueda de fichas de seguridad por reactivo faltante.</t>
  </si>
  <si>
    <t>Creación del perfil de usuario</t>
  </si>
  <si>
    <t>Propuesta de Plan de Contingencia</t>
  </si>
  <si>
    <t>Informe de avance</t>
  </si>
  <si>
    <t>Procedimientos caracterizados</t>
  </si>
  <si>
    <t>Indicadores</t>
  </si>
  <si>
    <t>Visitas de inspección para el diagnóstico de necesidades de acondicionamiento de espacios fìsicos de laboratorios, y presentación de proyectos de inversión para la ejecución de obras de mantenimiento a los espacios de almacenamiento de reactivos químicos y equipos de la F.A.CN.E.D., de acuerdo a la disponibilidad presupuestal.</t>
  </si>
  <si>
    <t>Visitas de inspección para el diagnóstico de necesidades de acondicionamiento de espacios fìsicos de laboratorios, y presentación de proyectos de inversión para la ejecución de obras de mantenimiento a los espacios de almacenamiento de reactivos químicos y equipos de la F.A.C.N.E.D., de acuerdo a la disponibilidad presupuestal.</t>
  </si>
  <si>
    <t>FORMATO Nº  2</t>
  </si>
  <si>
    <t xml:space="preserve">Informe presentado a la Contraloría General de la República </t>
  </si>
  <si>
    <t xml:space="preserve">Entidad: </t>
  </si>
  <si>
    <t>Universidad del Cauca</t>
  </si>
  <si>
    <t>Representante Legal:    Danilo Reinaldo Vivas Ramos</t>
  </si>
  <si>
    <t>NIT</t>
  </si>
  <si>
    <t>891500319-2</t>
  </si>
  <si>
    <t xml:space="preserve">Período Informado </t>
  </si>
  <si>
    <t xml:space="preserve">Fecha de subscripción </t>
  </si>
  <si>
    <t>28 de cotubre de 2008</t>
  </si>
  <si>
    <t xml:space="preserve">Fecha de Evaluación </t>
  </si>
  <si>
    <t>30 de julio de 2009</t>
  </si>
  <si>
    <t>Primer semestre de 2009</t>
  </si>
  <si>
    <r>
      <t>Descripción hallazgo (</t>
    </r>
    <r>
      <rPr>
        <sz val="9"/>
        <rFont val="Arial"/>
        <family val="2"/>
      </rPr>
      <t>No mas de 50 palabras</t>
    </r>
    <r>
      <rPr>
        <b/>
        <sz val="9"/>
        <rFont val="Arial"/>
        <family val="2"/>
      </rPr>
      <t xml:space="preserve">) </t>
    </r>
  </si>
  <si>
    <t>Mecanismo de control implementado en las Áreas afectadas</t>
  </si>
  <si>
    <t>Observaciones</t>
  </si>
  <si>
    <t>En el momento se encuentra en desarrollo la interfaz del sistema de matrículas SIMCA y el sistema recaudador general de la Universidad SQUIDD, el cual arrojará los datos de cartera y clasificación de la misma.  Adicionalmente, fue radicado en el Honorable Consejo Superior el proyecto de Acuerdo donde se reglamenta el procedimiento de jurisdicción coactiva y se determina el reglamento interno de cartera de la Institución. El proceso integrador  de los sistemas de liquidación  y recaudo se aplicará por primera vez a partir del segundo semestre de 2009.</t>
  </si>
  <si>
    <t>La universidad cuenta con un Plan de Manejo de Riesgos y un Mapa de  Riesgos construídos, actualmente las dependencias están realizando los ajustes pertientes.</t>
  </si>
  <si>
    <t>Los problemas de humedad, fueron corregidos en el sitio donde se almacenan los reactivos químicos, mejorando las condiciones de seguridad en el manjo y disposición de los mismos.</t>
  </si>
  <si>
    <t xml:space="preserve">En el caso de las OPS y su archivo documental se cumplió al 100%.  Las Historias laborales tanto de personal  académico como administrativo se esta finalizando la etapa de adecuación de la infraestructura y localización de las mismas, conforme a las técnicas  de archivistica. En lo relacionado con la Tabla de Retención Documental fue actualizada, considerando su avance en un 100%. </t>
  </si>
  <si>
    <t>Se encuentra en la etapa final de revisión  y ajuste de acuerdo a los procesos y procedimientos determinados en el SGC, con apoyo de la Oficina de Planeación.</t>
  </si>
  <si>
    <t>Se hizo depuración de los proyectos de inversión mediante trámite ante el COUNFIS de acuerdo con lo establecido en el Estatuto Finaciero y Presupuestal (Acuerdo 051 de 2.007)</t>
  </si>
  <si>
    <t>Los procedimientos correspondientes a la Unidad de Salud ya fueron levantados y están en proceso de revisión.
Respecto a  los procedimientos de la División Financiera se documentaron, se divulgaron a través del Programa Lvmen y fueron entregaron en forma física a la dependencia reponsable en el mes de Junio de 2.009.</t>
  </si>
  <si>
    <t>Los indicadores de gestión se encuentran dentro de la caracterización de cada proceso con su respectiva plantilla.</t>
  </si>
  <si>
    <t xml:space="preserve">DANILO REINALDO VIVAS RAMOS                               </t>
  </si>
  <si>
    <t>LUCÍA AMPARO GUZMÁN VALENCIA</t>
  </si>
  <si>
    <t xml:space="preserve">Rector               </t>
  </si>
  <si>
    <t xml:space="preserve">              Jefa Oficina de Control Interno </t>
  </si>
  <si>
    <t>"Una Universidad de excelencia con profundo impacto social"</t>
  </si>
  <si>
    <t>Se adelantó visita al laboratorio, y se estudiaron las posibilidades de acondicionamiento, determinando que La Universidad no dispone de espacio para trasladar la bodega intermedia. Por lo que dentro de los proyectos a financiar con recursos de estampilla de la Universidad, está incluído el de construcción de la bodega para almacenamiento de reactivos químicos</t>
  </si>
  <si>
    <t>El
Observatorio Laboral
 a través de la Dra. Diana Piraquive,
informa que la base de datos 
reportada al SNIES es
tomada para alimentar la
base de datos del
Observatorio Laboral. A la fecha,
la Universidad  tiene
actualizada la base de
datos hasta el I periodo
de 2009.</t>
  </si>
  <si>
    <t>Como mecanismo de seguridad a los equipos de comunicación de la Emisota de la Universidad, ubicados en la Rejoya, se ha previsto esta
situación mediante limpieza
de un perímetro de 15
metros alrededor de la
caseta instalada donde se
guardan los equipos,
para evitar los daños
ocasionados por
humedad o insectos.
La caseta  se
encuentra
herméticamente cerrada
bajo el manejo del
Ingeniero Miguel Latorre,
Coordinador del Area de
Equipos. Los
visitantes, por su parte,  no tienen
acceso directo a esta
área por lo tanto no
existe riesgo de daños. Igualmente en los proyectos para financiar con recursos de estampilla 180 años está previsto complementar estas seguridades.</t>
  </si>
  <si>
    <t>Los insumos químicos se
recogen y almacenan
en lugar adecuado.
Los residuos como botellas o recipientes plásticos son
recogidos y llevados al
basurero municipal. Se
concertó a través de
disposición rectoral con
la presencia de las
Facultades de Educación
y Agropecuarias el
manejo integral de ambos
proyectos.
Los
funcionarios que tienen
relación con esta actividad han sido capacitados,  para realizar un manejo adecuado de los desechos generados.</t>
  </si>
  <si>
    <t>PUNTAJE</t>
  </si>
  <si>
    <t>MAXIMO</t>
  </si>
  <si>
    <t>OBTENIDO</t>
  </si>
  <si>
    <t>No. Observ</t>
  </si>
  <si>
    <t xml:space="preserve"> </t>
  </si>
  <si>
    <t>Código hallazgo</t>
  </si>
  <si>
    <t>Acción correctiva</t>
  </si>
  <si>
    <t>Objetivo</t>
  </si>
  <si>
    <t>Fecha iniciación Metas</t>
  </si>
  <si>
    <t>Unidad de medida de las Metas</t>
  </si>
  <si>
    <t>Fecha terminación Metas</t>
  </si>
  <si>
    <r>
      <t>Descripción hallazgo (</t>
    </r>
    <r>
      <rPr>
        <sz val="8"/>
        <rFont val="Arial"/>
        <family val="2"/>
      </rPr>
      <t>No mas de 50 palabras</t>
    </r>
    <r>
      <rPr>
        <b/>
        <sz val="10"/>
        <rFont val="Arial"/>
        <family val="2"/>
      </rPr>
      <t xml:space="preserve">) </t>
    </r>
  </si>
  <si>
    <t>Descripción de las Metas</t>
  </si>
  <si>
    <t>Dimensión de la meta</t>
  </si>
  <si>
    <t xml:space="preserve">Porcentaje de Avance fisico de ejecución de las metas  </t>
  </si>
  <si>
    <t xml:space="preserve">Avance físico de ejecución de las metas  </t>
  </si>
  <si>
    <t>Plazo en semanas de las Metas</t>
  </si>
  <si>
    <t>CPM = POMMVi/PBEC</t>
  </si>
  <si>
    <t xml:space="preserve">Evaluación del plan de mejoramiento </t>
  </si>
  <si>
    <t xml:space="preserve">Puntajes base de evaluación </t>
  </si>
  <si>
    <t>Puntaje  Logrado  por las metas metas  (Poi)</t>
  </si>
  <si>
    <t xml:space="preserve">Puntaje Logrado por las metas  Vencidas (POMVi)  </t>
  </si>
  <si>
    <t>Puntaje base evaluación de cumplimiento</t>
  </si>
  <si>
    <t xml:space="preserve">Puntaje base evaluación de avance </t>
  </si>
  <si>
    <t xml:space="preserve">Avance del plan de mejoramiento </t>
  </si>
  <si>
    <t xml:space="preserve">Cumplimiento del plan </t>
  </si>
  <si>
    <t>AP= POMi/PBEA</t>
  </si>
  <si>
    <t xml:space="preserve">PBEC = </t>
  </si>
  <si>
    <t xml:space="preserve">PBEA = </t>
  </si>
  <si>
    <t>Puntaje atribuido metas vencidas</t>
  </si>
  <si>
    <t xml:space="preserve">Causa </t>
  </si>
  <si>
    <t xml:space="preserve">Efecto </t>
  </si>
  <si>
    <t xml:space="preserve">Columnas de calculo automático </t>
  </si>
  <si>
    <t xml:space="preserve">Convenciones: </t>
  </si>
  <si>
    <t xml:space="preserve">El Departamento de Química cuenta con dos espacios para el manejo y almacenamiento de reactivos (genéricos y analíticos) y uno provisional, ninguno de ellos tiene las condiciones de seguridad óptimas para las personas (estudiantes, docentes y personal encargado de su manejo), ni para su conservación, teniendo en cuenta existen químicos que reaccionan al contacto con el agua o con otros elementos almacenados, lo que origina un riesgo para la comunidad universitaria y el medio ambiente.  </t>
  </si>
  <si>
    <t xml:space="preserve">Laboratorio intermedio: Es un sitio que no cuenta con el espacio adecuado para el almacenamiento de los reactivos y para la circulación del personal. Por lo anterior, algunos de estos químicos se encuentran ubicados en el único pasillo que sirve de tránsito, lo que puede generar accidentes. Además en este espacio se incumple con las normas IMCO.  Bodega principal: Sitio que presenta graves problemas de humedad en su estructura física, no cumple con los estándares mínimos para una bodega de almacenamientos de reactivos, en la actualidad parte de los elementos se encuentran cubiertos con plásticos para prevenir contacto con el agua que se filtra y evitar posibles daños.  </t>
  </si>
  <si>
    <t>No</t>
  </si>
  <si>
    <t>Fecha iniciac metas</t>
  </si>
  <si>
    <t>No.</t>
  </si>
  <si>
    <t xml:space="preserve">El sistema de almacenamiento de reactivos se hace en una estantería no adecuada para tales fines.  La cubierta de este sitio es la terraza de circulación y comunicación de estudiantes entre el sector de ingenierías y educación.  Sitio provisional de almacenamiento de reactivos: Debido a las inundaciones que se presentaron dentro de la bodega principal, se hizo necesario el traslado de algunos elementos sensibles al agua a otro espacio ubicado en el área de talleres, donde se encuentran en el piso, sin ninguna medida de seguridad y con humedad en el techo.  Colindando con la bodega principal se encuentra el Laboratorio de Química de Compuestos Bioactivos, el cual no cuenta con las condiciones mínimas para el almacenamiento de elementos y el desarrollo del trabajo del personal allí asignado por el alto grado de humedad e inundación de su estructura física y poniendo en riesgo los equipos adquiridos recientemente por la Universidad. </t>
  </si>
  <si>
    <t>Espacios físicos en condiciones de seguridad no óptimas, para el almacenamiento de reactivos químicos.</t>
  </si>
  <si>
    <t>Riesgos: de deterioro de los químicos almacenados con impacto en la salud de la Comunidad Universitaria y el medio ambiente.</t>
  </si>
  <si>
    <t xml:space="preserve">Solucionar problemas de humedad,  adecuar y reacondicionar los espacios de almacenamiento  de reactivos químicos  y de equipos de la Facultad de Ciencias Naturales, Exactas y de la Educación. </t>
  </si>
  <si>
    <t>Mejorar las condiciones de  almacenamiento   de  reactivos químicos  y de equipos que administra la Facultad de Ciencias Naturales, Exactas y de la Educación.</t>
  </si>
  <si>
    <t xml:space="preserve">Detección de las causas de  humedad  y ejecución de obras de mantenimiento a los espacios de almacenamiento de reactivos y equipos de la Facultad de Ciencias Naturales, Exactas y de la Educación. 
</t>
  </si>
  <si>
    <t>Manuales de procesos y procedimientos. La Entidad no cuenta con manuales de procesos y procedimientos actualizados que involucren puntos de control de carácter preventivo, procedimientos y responsables de los procesos en cada una de sus áreas, originado en debilidades en el Sistema de Control Interno, poniendo en riesgo la eficiencia en la gestión de las actividades asignadas a cada funcionario.</t>
  </si>
  <si>
    <t>Debilidades en el Sistema de Control Interno.</t>
  </si>
  <si>
    <t>Riesgos a la eficiencia en el desarrollo de las actividades asignadas a cada funcionario.</t>
  </si>
  <si>
    <t xml:space="preserve">Revisar y actualizar,  para su integración, los manuales de procesos y procedimientos existentes, contemplando sus puntos de control </t>
  </si>
  <si>
    <t xml:space="preserve">Mejorar los sistemas de control a la función administrativa,  a través de  instrumentos  actualizados sobre procesos,  procedimientos y puntos de control a los mismos. </t>
  </si>
  <si>
    <t xml:space="preserve">Consolidación del Manual Universitario de Procesos y Procedimientos actualizados, incluyendo sus puntos de control. </t>
  </si>
  <si>
    <t>Debilidades en el Sistema de Control Interno.  Articulo 3 Acuerdo 15 del 2000.  En las OPS revisadas en la auditoria y elaboradas por la Vicerrectoría Administrativa, se evidenciaron debilidades en el Sistema de Control Interno, por cuanto se observaron órdenes sin el lleno de los requisitos exigidos, como la ausencia de la firma del contratista, del interventor, sin fecha de legalización o de inicio, situación que ocasiona riesgos en el proceso contractual para la Universidad. A pesar que la Entidad como respuesta presentó las OPS ya revisadas con los requisitos cumplidos, esta situación puede repetirse en nuevas vigencias si no se fortalecen los mecanismos de control de legalidad.</t>
  </si>
  <si>
    <t>Debilidades en el Sistema de Control Interno por la inefectividad en los puntos de control.</t>
  </si>
  <si>
    <t>Riesgos sobre la  legalidad del proceso contractual</t>
  </si>
  <si>
    <t xml:space="preserve">Reforzar los mecanismos de control de los procedimientos precontractuales. </t>
  </si>
  <si>
    <t>Mejorar los sistemas de control a la función administrativa contractual,  mediante el establecimiento de  puntos de control documentados a sus procedimientos.</t>
  </si>
  <si>
    <t xml:space="preserve">Consolidación del Manual Universitario de Procesos y Procedimientos actualizados, incluyendo los contractuales y sus puntos de control mediante la   aplicación del Estatuto de contratación. </t>
  </si>
  <si>
    <t>Gestión Misional.  Cumplimiento. Resolución 5544 de 2003. Comparado el cumplimiento del Plan Operativo 2007 de la Entidad, presentado a la Contraloría General de la República mediante la rendición de la cuenta anual, y las actas de seguimiento y evaluación al plan se encontraron diferencias.  Lo anterior, a causa de falencias en el manejo de la información, genera incertidumbre en la información rendida a la CGR.</t>
  </si>
  <si>
    <t xml:space="preserve">Inconsistencias de información entre rendición de cuentas a la CGR y actas de seguimiento del Plan Operativo 2007. </t>
  </si>
  <si>
    <t>Riesgos a la certidumbre de la información rendida a entes de control.</t>
  </si>
  <si>
    <t xml:space="preserve">Realizar seguimiento al plan operativo y documentar la información de manera objetiva. </t>
  </si>
  <si>
    <t>Mejorar el proceso de seguimiento  del desarrollo del Plan Operativo Institucional.</t>
  </si>
  <si>
    <t>Informe documentado sobre el grado de desarrollo del Plan Operativo</t>
  </si>
  <si>
    <t>Gestión de Cartera Morosa.  Acuerdo 08 de 2006.  El Consejo Superior de la Universidad, mediante el citado Acuerdo, facultó a la Vicerrectoría Administrativa, para condonar los intereses de mora y corrientes que se generan por incumplimiento de los pagos correspondientes a la financiación de matrículas de los estudiantes. Sin embargo, las políticas para desarrollar este procedimiento no han sido formalizadas por la Vicerrectoría, aplicándose hasta el momento, a discrecionalidad de los funcionarios delegados para tal fin. Esta situación genera incertidumbre en la aplicación de la disposición.</t>
  </si>
  <si>
    <t>Ausencia de políticas para desarrollar procedimientos  en  el manejo de financiación de matrículas.</t>
  </si>
  <si>
    <t>Incertidumbre en  la aplicación del acuerdo 08 del 2006,  emitido por el Consejo Superior, en cuanto a  financiación de matrículas.</t>
  </si>
  <si>
    <t>Formalizar el procedimiento de  financiación de matrículas académicas en  la Universidad, dentro de las normas internas existentes.</t>
  </si>
  <si>
    <t xml:space="preserve">Adoptar y aplicar de manera formal, los procedimientos de financiación  de matrículas académicas. </t>
  </si>
  <si>
    <t>Documentar procedimientos  aplicables a la financiación de matrículas a estudiantes universitarios.</t>
  </si>
  <si>
    <t>Por otra parte, la Vicerrectoría Administrativa no cuenta con acceso al sistema contable que le permita, permanentemente, conocer el estado de la cartera morosa.  Esta situación es ocasionada por ina inefectiva gestión administrativa, lo que genera que algunas de las actividades que le han sido asignadas en este contexto deban ser realizadas por el área de contabilidad, ocasionando retraso en las funciones a ella asignadas.</t>
  </si>
  <si>
    <t>Inefectiva gestión administrativa para obtener acceso a la información del sistema contable.</t>
  </si>
  <si>
    <t>Atraso en el Área Contable por ejecutar funciones asignadas a otra dependencia.</t>
  </si>
  <si>
    <t>Crear y aplicar  por la Vicerrectoría Administrativa-Crédito y Cobranzas,  mecanismos de consulta  sobre la información de la situación  de la cartera  universitaria.</t>
  </si>
  <si>
    <t>Agilizar el procedimiento de consulta de Información sobre cartera morosa, orientada  a su recuperación por la via  persuasiva.</t>
  </si>
  <si>
    <t xml:space="preserve">Establecimiento de mecanismos automatizados  de consulta, sobre información de cartera universitaria. </t>
  </si>
  <si>
    <t>Acciones propuestas Plan Operativo.  En el Plan Operativo 2007, se encontraron acciones propuestas cuyas metas no han sido alcanzadas por la Entidad, generando retrasos e incumplimientos en el Plan adoptado, situación causada por insuficiente asignación de recursos, los cuales son:
Impulsar al interior de la Institución el programa nacional de observatorio laboral.La entidad cuenta con una base de datos donde reposa la información del estudiante graduado, pero no se evidencia el traslado de la información al observatorio laboral y ocupacional colombiano.</t>
  </si>
  <si>
    <t>Falta de mecanismos que aseguren cumplimiento al plan de acción, en cuanto al traslado de información del Observatorio laboral.</t>
  </si>
  <si>
    <t>Riesgos al desarrollo   del Plan Operativo Institucional del 2007.</t>
  </si>
  <si>
    <t>Trasladar periódicamente la información de los graduados al observatorio laboral.</t>
  </si>
  <si>
    <t xml:space="preserve">Mantener actualizada la información en el Programa Nacional de observatorio laboral.
</t>
  </si>
  <si>
    <t>Reportes periódicos de información.</t>
  </si>
  <si>
    <t>Adoptar políticas de selección y vinculación del talento humano docente, administrativo y de trabajadores oficiales.  Para el año 2007 no se adelantaron acciones referentes al cumplimiento de esta propuesta, a partir del año 2008 y con la implementación del MECI se entregan los documentos que soportan su inicio.</t>
  </si>
  <si>
    <t>Falta documentación de políticas de selección y vinculación del talento humano, docente y administrativo y de trabajadores oficiales.</t>
  </si>
  <si>
    <t>Documentar  políticas de selección y vinculación del personal administrativo y de trabajadores oficiales.</t>
  </si>
  <si>
    <t xml:space="preserve">Adopción de políticas de selección y vinculación del talento humano universitario. </t>
  </si>
  <si>
    <t>Redefinir las tablas de retención documental de las dependencias involucradas.</t>
  </si>
  <si>
    <t>Ley 594 de 2000 y acuerdo 42 del Archivo General de la Nación.  La Vicerrectoría Administrativa suministró la información de las OPS requeridas en la muestra solo de la etapa precontractual. La documentación correspondiente a la ejecución y liquidación se encuentra archivada en otras carpetas, concluyendo que esta no se encuentra organizada, unificada y foliada conforme a lo establecido en la ley de archivo, dificultando su análisis para los órganos de control y para la ciudadanía en general.
En relación con las OPS que suscribe la Unidad de Salud, se archivan en carpetas por contratista, en las cuales no se encuentran todos los soportes exigidos para cada Orden de Servicios, no están organizados cronológicamente y, en algunos casos los antecedentes no se actualizan. Esta situación se genera por falencias en el Sistema de Control Interno y manejo de archivo.    Dentro de los archivos de la Entidad no se encontró copia del Manual de Procesos y Procedimientos adoptados mediante Resolución 536 del 23 de diciembre de 2003. La anterior situación se origina por falencias en el manejo y conservación de documentos, lo que genera pérdida de memoria institucional, imposibilidad para realizar seguimiento a los procesos y establecer responsabilidades. En respuesta la Entidad aportó el trabajo de una pasantía donde se proponen procedimientos para algunas áreas, los cuales no han sido adoptados oficialmente con acto administrativo.
Las historias laborales del personal docente reposan tanto en la División de Personal como en la Vicerrectoría Académica, por ausencia de unidad de archivo, generando duplicidad de la información y problemas en su ubicación, afectando el principio de economía</t>
  </si>
  <si>
    <t xml:space="preserve">Falta de unidad  de los documentos del archivo de gestión, en lo que tiene que ver con OPSs. e historias laborales del personal docente. </t>
  </si>
  <si>
    <t>Dificultades en el  manejo y control  del archivo de gestión de las OPSs. y hojas laborales  del personal docente.</t>
  </si>
  <si>
    <t>Dar aplicación a los lineamientos   en materia  de archivo de documentos de gestión de órdenes de prestación de servicios e historias laborales de docentes.</t>
  </si>
  <si>
    <t>Organizar el archivo de los documentos  integrantes de órdenes de prestación e historias laborales  conforme a normas generales e  institucionales</t>
  </si>
  <si>
    <t>En las OPS 0003, 0004, 0005, 0006, 0007, 0008, 0009, 0010, 0011, 0028, 0033, 0047, 0074, 0089, 0091, 0093, 0105, 0110, 0111, 0168, 0190, 246, 248, 273 se nombra el interventor, pero dentro de la minuta no obra su firma. Lo anterior se origina por debilidades en el Sistema de Control Interno, presentándose un posible riesgo en la exigencia del cumplimiento de la cantidad y calidad del objeto contratado.</t>
  </si>
  <si>
    <t>Riesgo en la exigencia del cumplimiento de la cantidad y calidad del objeto contratado</t>
  </si>
  <si>
    <t xml:space="preserve">Reforzar los mecanismos de control de los procedimientos  contractuales. </t>
  </si>
  <si>
    <t>Mejorar los sistemas de control a través de la aplicación del Estatuto de Contratación de la Universidad.</t>
  </si>
  <si>
    <t>Aplicar el Acuerdo 064 de 2008.</t>
  </si>
  <si>
    <t>Artículo 15 del Acuerdo 15 de 2000.  El Estatuto de Contratación de la Universidad del Cauca, dispone que para el perfeccionamiento de una orden se debe suscribir por las partes. En las OPS No 008, 302, 346, 365 y 1056, no obra la firma del contratista, situación que trae como consecuencia, posibles riesgos para el Entidad, frente al cumplimiento del servicio o de la obra. Lo anterior demuestra debilidades en la instancia de control de legalidad de cada proceso contractual y en el Sistema de Control Interno.</t>
  </si>
  <si>
    <t>Riesgos de cumplimiento  del objeto  de las órdenes de prestación de servicios, por el contratista.</t>
  </si>
  <si>
    <t>Artículos 3 y 11 del Acuerdo 15 de 2000. Exigencia de documentación.  El Estatuto de Contratación de la Universidad del Cauca, exige la presentación de antecedentes y documento de identificación en el momento de la firma de las órdenes, sin embargo, se presentan las siguientes situaciones:
En las OPS 0058, 0091, 365, 549, 589, 792, 885, 990, 1076, 1092 suscritas en la Vicerrectoría Administrativa, la fecha de expedición del antecedente disciplinario y/o pasado judicial, es posterior a la suscripción de las órdenes.</t>
  </si>
  <si>
    <t xml:space="preserve">Riesgos de contratación con personas inhabilitadas para contratar con la Universidad.  </t>
  </si>
  <si>
    <t xml:space="preserve">Aplicar los mecanismos de control de los procedimientos precontractuales, contenidos en el Estatuto de Contratación de la Universidad. </t>
  </si>
  <si>
    <t xml:space="preserve">Esta situación también se presenta en la Unidad de Salud, como ocurre en la Orden 0089, el pasado judicial que presentó la contratista no se encontraba vigente ya que era del año 2004 y en las OPS 5, 34, 54, 63, 62, 4, 43, 58, 59 y 113, los antecedentes disciplinarios y/o pasado judicial archivados en las carpetas, poseen fecha de expedición posterior a la fecha de suscripción de las órdenes. </t>
  </si>
  <si>
    <t>En las OPS No 184, 92, 145, 162 y 163, no obran antecedentes. En las órdenes No 61, 32, 111 y 172 los antecedentes disciplinarios o fiscales no se encontraban vigentes en la fecha de la suscripción</t>
  </si>
  <si>
    <t>Error en la elaboración de minutas.  En el formato de las OPS 003, 004, 005, 006, 007, 008, 009, 0010, 0011, 0190, 0447, el ítem “Contratista” se cambia por “Contratante”, presentándose debilidades en la instancia del control de legalidad y del Sistema de Control Interno en la elaboración de las minutas. Lo anterior genera riesgo para el inicio de probables acciones de tipo legal a causa de incumplimientos en lo contratado.</t>
  </si>
  <si>
    <t>Distorsionamiento  de la información contractual respecto del ejecutor del contrato.</t>
  </si>
  <si>
    <t>Interventoría.  Acuerdo 15 de 2000 y Resolución 498 del 4 de Julio de 2006, Manual de Interventoría de Contratación para la Universidad del Cauca. La Unidad de Salud no designa interventor al momento de suscribir las ordenes de prestación de servicio, por debilidades en el Sistema de Control Interno y de legalidad, situación que no garantiza seguimiento al cumplimento del objeto contractual. Esta observación tiene una presunta connotación disciplinaria.</t>
  </si>
  <si>
    <t>Riesgos a la efectividad del control a la ejecución del contrato.</t>
  </si>
  <si>
    <t>Aplicar los mecanismos de control de los procedimientos precontractuales, contenidos del Acuerdo 064 de 2008 de la Universidad  (Artículo II).</t>
  </si>
  <si>
    <t>Liquidación.  Artículo 16 del Acuerdo 15 de 2000.  La Unidad de Salud, suscribe varias OPS con un mismo profesional de la salud, con un mismo objeto y durante la misma vigencia, sin liquidarlas oportunamente. Esta situación se genera por la modalidad de contratación por capitación, en la que los recursos asignados a cada contrato se agotan antes de finalizar su plazo.</t>
  </si>
  <si>
    <t>Deficiencias de control en la actividad contractual.</t>
  </si>
  <si>
    <t xml:space="preserve">Aplicar los mecanismos de control de los procedimientos precontractuales, contenidos del Acuerdo 064 de 2008 de la Universidad. </t>
  </si>
  <si>
    <t>Mejorar los sistemas de control a la operación  contractual,  mediante el establecimiento de  puntos de control documentados a sus procedimientos.</t>
  </si>
  <si>
    <t>Documentar los mecanismos de control del proceso contractual.</t>
  </si>
  <si>
    <t>Manual de contratación.  Artículo 60 Ley 610 de 2000.  La Universidad del Cauca mediante Acuerdo No. 015 del 15 de Mayo de 2000 expide su Estatuto de Contratación, documento no actualizado en lo concerniente a los requisitos de contratación, en cuanto a la verificación que debe realizar del boletín trimestral de responsables fiscales publicado por la Contraloría General de la República, con el fin de determinar si las personas naturales que van a suscribir contratos de prestación de servicios u órdenes contractuales, reportan en su contra fallos con responsabilidad fiscal en firme y ejecutoriado, lo que puede traer como consecuencia posibles dificultades en la suscripción de OPS o contratos con personas inhabilitadas.</t>
  </si>
  <si>
    <t>Desactualización del Estatuto de Contratación, en lo concerniente a los requisitos de contratación.</t>
  </si>
  <si>
    <t>Riesgos de  suscripción de OPS o contratos con personas inhabilitadas</t>
  </si>
  <si>
    <t>Actualizar el Estatuto de Contratación de la Universidad del Cauca.</t>
  </si>
  <si>
    <t>Disponer de una norma actualizada sobre el proceso contractual,  ajustada a los requerimientos  institucionales.</t>
  </si>
  <si>
    <t>Revisar el actual Estatuto de contratación y actualizarlo.</t>
  </si>
  <si>
    <t xml:space="preserve">Parque Temático y Jardín Botánico.  En la finca La Rejoya se encuentra ubicado el Jardín Botánico de la Universidad del Cauca Álvaro José Negret, creado desde el año de 1999.   Dentro de esta área se desarrollan dos proyectos: El Parque Temático y el Jardín Botánico, y se encuentra ubicada la antena y la caseta de la emisora de la Universidad donde se tienen instalados equipos de comunicación para emitir la señal. De acuerdo con información suministrada por el director, estos tienen un costo de $150 millones. Estos equipos no presentan seguridad localizada para evitar riesgos potenciales, como robo, daños o accidentes que puedan suceder por las visitas de educación ambiental que realizan estudiantes y particulares. </t>
  </si>
  <si>
    <t>Falta de seguridad en la preservación de los equipos de comunicación, por la presencia de visitantes de la Finca la Rejoya.</t>
  </si>
  <si>
    <t>Riesgos potenciales  de hurto, daños o accidentes durante las visitas a la finca La Rejoya.</t>
  </si>
  <si>
    <t>Reforzar los mecanismos de seguridad existentes, a los equipos de comunicaciones y riesgos de accidentes de la Finca La Rejoya.</t>
  </si>
  <si>
    <t>Brindar seguridad a los equipos de comunicación y visitantes de la Finca La Rejoya.</t>
  </si>
  <si>
    <t>Definir medidas y mecanismos que ofrezcan  mayor seguridad a los equipos de comunicaciones  y a quienes visitan la Finca La Rejoya.</t>
  </si>
  <si>
    <t>El Jardín Botánico, que funciona de manera intercalada con el Parque Temático, se ve afectado por el manejo de abonos químicos, falta de mantenimiento en la casa que sirve de estancia para las prácticas de estudiantes, profesores y visitantes, en los invernaderos y en el espacio aledaño a la antena de la emisora, así como fuertes olores y condiciones ambientales de este último, que generan incompatibilidad con los procesos e imagen del jardín.  Esta situación afecta la obtención de resultados de los objetivos específicos para los cuales fueron creados, lo que pone en riesgo la certificación del proyecto como jardín botánico, con las consecuencias económicas respectivas.</t>
  </si>
  <si>
    <t>Manejo inadecuado de abonos químicos y  falta de mantenimiento de vivienda, invernadero y espacios aledaños.</t>
  </si>
  <si>
    <t xml:space="preserve">Afectación de los objetivos específicos del Jardín de Botánico. </t>
  </si>
  <si>
    <t>Asesoría al manejo de abonos químicos y adecuación física del inmueble destinado al funcionamiento del Jardín Botánico, de acuerdo a la disponibilidad de recursos.</t>
  </si>
  <si>
    <t>Aplicar técnicas adecuadas al manejo de abonos químicos y  adecuación física del inmueble destinado al funcionamiento del Jardín Botánico, de acuerdo a la disponibilidad de recursos.</t>
  </si>
  <si>
    <t>Asesoría referente al  manejo  de abonos químicos y adecuación física del inmueble, de acuerdo a la disponibilidad de recursos, destinado al funcionamiento del Jardín Botánico.</t>
  </si>
  <si>
    <t>Planeación de proyectos.  Banco de proyectos de inversión nacional.  La Entidad no ha terminado la ejecución de 38 proyectos de inversión aprobados antes de 2001, por debilidades en la proyección de ingresos para atender los compromisos de financiación de los proyectos, situación que genera atrasos en su programación y cumplimiento de los planes operativos, así como modificaciones de los proyectos iniciales.</t>
  </si>
  <si>
    <t>Insuficiencia de  ingresos para atender los compromisos de financiación de proyectos</t>
  </si>
  <si>
    <t>Atrasos en la programación y cumplimiento de los planes operativos y modificaciones de los proyectos de inversión aprobados antes del 2001.</t>
  </si>
  <si>
    <t>Análisis de proyectos de inversión aprobados antes del 2001, frente a la conveniencia actual en su ejecución,  y actualización en el Banco Universitario de Proyectos de Inversión, conforme a lo  dispuesto en el Acuerdo 051 del 2007 -Estatuto Financiero y Presupuestal de la Universidad del Cauca (numeral 3 del Art.6)</t>
  </si>
  <si>
    <t>Actualizar el Banco de  proyectos conforme al Acuerdo 051 del 2007 o Estatuto Financiero y Presupuestal de la Universidad del Cauca</t>
  </si>
  <si>
    <t>Estudio de actualización y priorización de los proyectos de inversión y ejecución conforme a la viabilidad presupuestal.</t>
  </si>
  <si>
    <t>Proceso admisiones.  Acuerdo 49 de 1998. Acuerdo 109 de 1993.  En el proceso de asignación del valor de la matricula para alumnos que acceden por vez primera a la Universidad, se toma en cuenta el estrato al cual pertenecen, basándose en los recibos de servicios públicos. Sin embargo, la Universidad no realiza un proceso de verificación de dicha información, poniendo en riesgo la equidad y economía en la asignación de los valores a pagar por ese concepto.</t>
  </si>
  <si>
    <t>Deficiencias en  la verificación de la información sobre estrato socieconómico, factor de liquidación de matrícula de los estudiantes de la Universidad.</t>
  </si>
  <si>
    <t>Riesgo  a la equidad y economía de la Universidad, en la tasación  de valores que se cancelan  por matrícula.</t>
  </si>
  <si>
    <t>Estudio  de mecanismos  de verificación de determinación objetiva de valores de matrícula financiera a los alumnos universitarios.</t>
  </si>
  <si>
    <t xml:space="preserve">Contar con proceso de confrontación entre la capacidad económica del estudiante y el estrato socioeconómico base para  la liquidación de matrícula financiera, </t>
  </si>
  <si>
    <t xml:space="preserve">Adoptar procedimientos de verificación del estrato socioeconómico del estudiante en proceso de ingreso por primera vez a la Universidad. </t>
  </si>
  <si>
    <t>Actualización Manual de Funciones.  Plan Prospectivo 2012. Sistema de Control Interno. La Entidad no cuenta con un Manual de Funciones y requisitos actualizado de acuerdo a nuevos requerimientos, por debilidades en la administración del talento humano, esta situación dificulta el seguimiento a las actividades desarrolladas e impide establecer responsabilidades.</t>
  </si>
  <si>
    <t xml:space="preserve">Desactualización del Manual de Funciones y requisitos. </t>
  </si>
  <si>
    <t>Dificultad en el seguimiento a las funciones, responsabilidades, y aplicación de perfiles ocupacionales, del talento humano administrativo.</t>
  </si>
  <si>
    <t>Revisión y ajuste al Manual de funciones existentes, conforme a los requerimientos normativos actuales.</t>
  </si>
  <si>
    <t xml:space="preserve">Contar con una herramienta administrativa actualizada de gestión humana  </t>
  </si>
  <si>
    <t>Revisar y ajustar el Manual de funciones, según la necesidad actual y requerimientos normativos.</t>
  </si>
  <si>
    <t>Depreciación.  Régimen de Contabilidad Pública.  El área comercial solo reportó a la División Financiera $579 millones, correspondientes a la depreciación de aquellos activos que fueron adquiridos por la Universidad del Cauca por una suma inferior o igual a $1 millón de acuerdo a lo establecido en la Carta Circular 075 de 2007 de la Contaduría General de la Nación. En consecuencia, no se reconoció la depreciación de los bienes que registran saldos a 31 de diciembre de 2006, contraviniendo lo establecido en la Circular Externa No. 011 de 1996, quedando los mismos subestimados en $3.538,9 millones.</t>
  </si>
  <si>
    <t>Inaplicación de la Circular 011 de 1996 de la Contaduría General de la Nación, respecto a la depreciación de bienes.</t>
  </si>
  <si>
    <t>Subestimación del cálculo de depreciación.</t>
  </si>
  <si>
    <t>Elaborar el cálculo de depreciaciones conforme a la normatividad vigente y realizar su envío oportuno a la División Financiera para su consolidación en la situación financiera, económica social y ambiental de la Universidad.</t>
  </si>
  <si>
    <t xml:space="preserve">Dar cumplimiento a las normativas que emite la Contaduría General de la Nación, en la información contable que se genera al interior de la Universidad. </t>
  </si>
  <si>
    <t xml:space="preserve"> Realizar reportes completos sobre depreciación de los bienes sujetos a ella. </t>
  </si>
  <si>
    <t>Subestimación y sobreestimación Contable.  Régimen de Contabilidad Pública.  Se registró una subestimación contable en la cuenta Otros Deudores por $11.7 millones y una sobrestimación contable en la cuenta Acreedores varios – Cheques No Cobrados por $8,1 millones, situación que afecta de igual manera los ingresos de la Entidad, por debilidades en el flujo de información desde la Oficina Jurídica a la División Financiera, donde no se tuvo en cuenta una sentencia favorable a la Universidad del Cauca desde el año 2006. La Entidad producto de la observación, procedió al ajuste de los registros contables, sin embargo, la causa que origina el hallazgo se mantiene.</t>
  </si>
  <si>
    <t>Debilidades en el Sistema de Control Interno</t>
  </si>
  <si>
    <t>Afectación directa en el resultado del ejercicio contable de la vigencia.</t>
  </si>
  <si>
    <t>Mejorar los mecanismos de comunicación y control entre las áreas responsables de los procesos proveedores de información y el proceso contable, frente a deudores y acreedores.</t>
  </si>
  <si>
    <t>Afectar en debida oportunidad las cuentas de deudores y acreedores.</t>
  </si>
  <si>
    <t xml:space="preserve"> Realizar reportes oportunos de situaciones incidentes  en las cuentas de deudores y acreedores.</t>
  </si>
  <si>
    <t>Plan de Gestión Ambiental.  Resolución 223 de 2004. Ley 30 de 1992 Articulo 6.  La Entidad cuenta con programas de desactivación de residuos químicos y hospitalarios. Sin embargo, no posee un Plan de Gestión Ambiental integral, que reúna todas las actuaciones y actividades tendientes a garantizar una adecuada gestión ambiental. Esta situación se genera por que el Comité Ambiental no lo ha definido.</t>
  </si>
  <si>
    <t>Falta de un Plan General de Gestión  Ambiental.</t>
  </si>
  <si>
    <t>Desarticulación de las actividades y planes individuales de Gestión Ambiental.</t>
  </si>
  <si>
    <t>Estructurar el Plan General de Gestión Ambiental Integral de la Universidad del Cauca.</t>
  </si>
  <si>
    <t xml:space="preserve">Disponer de un plan unificado de gestión integral  del medio ambiente en la Universidad </t>
  </si>
  <si>
    <t>Diseñar un documento que integre proyectos, programas y actividades en gestión ambiental.</t>
  </si>
  <si>
    <t>Gestión Ambiental.  Resolución 223 de 2004.  El laboratorio de histoembriología de la Facultad de Ciencias de la Salud no cuenta con una cabina de extracción ni con sistemas de ventilación adecuados. Además, carece de mediciones de contaminación del aire que informen los niveles de formol en la sala de disecciones de la Facultad de Ciencias de la Salud y en la piscina que se emplea para conservar los cadáveres. Lo anterior pone en riesgo la salud de las personas que allí laboran dada su exposición a los solventes químicos de xilol y formol y se origina en un mal diseño de su infraestructura e insuficiente asignación de recursos.</t>
  </si>
  <si>
    <t>Deficiencias   en  la infraestructura e insuficiente asignación de recursos para el funcionamiento del laboratorio de histoembrología.</t>
  </si>
  <si>
    <t>Riesgo para la salud humana por exposición  a los solventes químicos de xilol y formol.</t>
  </si>
  <si>
    <t>Buscar mecanismos tendientes a   mininimizar  la exposición a los solventes químicos del laboratorio de histoembriología y a obtener mediciones de contaminación por formol en la sala de disecciones de la Facultad de Ciencias de la Salud.</t>
  </si>
  <si>
    <t>Los procesos y procedimientos fueron adoptados a través de la Resolución R-054 de febrero 3 de 2009 y se encuentran publicados a través del Programa Lvmen y fueron entragados en forma física a cada una de las dependencias universitarias.</t>
  </si>
  <si>
    <t xml:space="preserve"> INFORMACIÓN SOBRE LOS PLANES DE MEJORAMIENTO  (NIVEL DE AVANCE)</t>
  </si>
  <si>
    <t xml:space="preserve">                                                    CONTRALORIA DELEGADA SECTOR SOCIAL</t>
  </si>
  <si>
    <t xml:space="preserve">                                                       GERENCIA DEPARTAMENTAL DEL CAUCA</t>
  </si>
  <si>
    <t>Se ha dado continuidad al proceso de Acreditación Institucional.</t>
  </si>
  <si>
    <t>La Universidad cuenta con las mediciones técnicas de contaminación de las áreas afectadas,  las que incluyen recomendaciones técnicas.
La Institución determinará las aciones a seguir con base en los resultados y recomedaciones.</t>
  </si>
  <si>
    <t xml:space="preserve">Desde al año 2007 está implementado el Sistema de almacenamiento IMCO en la bodega principal </t>
  </si>
  <si>
    <t xml:space="preserve"> INFORMACIÓN SOBRE LOS PLANES DE MEJORAMIENTO  (NIVEL DE CUMPLIMIENTO)</t>
  </si>
  <si>
    <t xml:space="preserve">                                 CONTRALORIA DELEGADA SECTOR SOCIAL</t>
  </si>
  <si>
    <t xml:space="preserve">                                 GERENCIA DEPARTAMENTAL DEL CAUCA</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</si>
</sst>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d\-mmm\-yy"/>
    <numFmt numFmtId="189" formatCode="0.0"/>
    <numFmt numFmtId="190" formatCode="0.000"/>
    <numFmt numFmtId="191" formatCode="0.0%"/>
    <numFmt numFmtId="192" formatCode="0.0000"/>
  </numFmts>
  <fonts count="55">
    <font>
      <sz val="10"/>
      <name val="Arial"/>
      <family val="0"/>
    </font>
    <font>
      <b/>
      <sz val="10"/>
      <name val="Arial"/>
      <family val="2"/>
    </font>
    <font>
      <sz val="11"/>
      <name val="Arial"/>
      <family val="2"/>
    </font>
    <font>
      <b/>
      <sz val="11"/>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0"/>
      <color indexed="10"/>
      <name val="Arial"/>
      <family val="2"/>
    </font>
    <font>
      <b/>
      <sz val="9"/>
      <name val="Arial"/>
      <family val="2"/>
    </font>
    <font>
      <sz val="10"/>
      <color indexed="9"/>
      <name val="Arial"/>
      <family val="0"/>
    </font>
    <font>
      <sz val="9"/>
      <name val="Arial Narrow"/>
      <family val="2"/>
    </font>
    <font>
      <b/>
      <sz val="14"/>
      <color indexed="8"/>
      <name val="Garamond"/>
      <family val="1"/>
    </font>
    <font>
      <sz val="14"/>
      <name val="Arial"/>
      <family val="2"/>
    </font>
    <font>
      <sz val="14"/>
      <color indexed="8"/>
      <name val="Garamond"/>
      <family val="1"/>
    </font>
    <font>
      <b/>
      <i/>
      <sz val="12"/>
      <name val="Monotype Corsiva"/>
      <family val="4"/>
    </font>
    <font>
      <b/>
      <sz val="14"/>
      <name val="Garamond"/>
      <family val="1"/>
    </font>
    <font>
      <sz val="14"/>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5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style="thin"/>
      <top style="thin"/>
      <bottom style="thin"/>
    </border>
    <border>
      <left>
        <color indexed="63"/>
      </left>
      <right style="medium"/>
      <top style="medium"/>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color indexed="63"/>
      </top>
      <bottom>
        <color indexed="63"/>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97">
    <xf numFmtId="0" fontId="0" fillId="0" borderId="0" xfId="0" applyAlignment="1">
      <alignment/>
    </xf>
    <xf numFmtId="0" fontId="0" fillId="0" borderId="10" xfId="0" applyBorder="1" applyAlignment="1">
      <alignment/>
    </xf>
    <xf numFmtId="0" fontId="3" fillId="0" borderId="0" xfId="0" applyFont="1" applyBorder="1" applyAlignment="1">
      <alignment horizontal="center" wrapText="1"/>
    </xf>
    <xf numFmtId="0" fontId="0" fillId="33" borderId="0" xfId="0" applyFill="1" applyAlignment="1">
      <alignment/>
    </xf>
    <xf numFmtId="0" fontId="0" fillId="0" borderId="0" xfId="0" applyBorder="1" applyAlignment="1">
      <alignment/>
    </xf>
    <xf numFmtId="0" fontId="1" fillId="0" borderId="11" xfId="0" applyFont="1" applyBorder="1" applyAlignment="1">
      <alignment/>
    </xf>
    <xf numFmtId="0" fontId="0" fillId="0" borderId="12" xfId="0" applyBorder="1" applyAlignment="1">
      <alignment/>
    </xf>
    <xf numFmtId="0" fontId="1" fillId="0" borderId="13" xfId="0" applyFont="1" applyBorder="1" applyAlignment="1">
      <alignment/>
    </xf>
    <xf numFmtId="10" fontId="0" fillId="0" borderId="14" xfId="0" applyNumberFormat="1" applyBorder="1" applyAlignment="1">
      <alignment/>
    </xf>
    <xf numFmtId="0" fontId="0" fillId="0" borderId="0" xfId="0" applyFill="1" applyAlignment="1">
      <alignment/>
    </xf>
    <xf numFmtId="0" fontId="2" fillId="0" borderId="0" xfId="0" applyFont="1" applyFill="1" applyBorder="1" applyAlignment="1">
      <alignment horizontal="centerContinuous" wrapText="1"/>
    </xf>
    <xf numFmtId="0" fontId="0" fillId="0" borderId="0" xfId="0" applyFont="1" applyFill="1" applyAlignment="1">
      <alignment/>
    </xf>
    <xf numFmtId="0" fontId="0" fillId="0" borderId="15" xfId="0" applyFont="1" applyBorder="1" applyAlignment="1">
      <alignment vertical="top" wrapText="1"/>
    </xf>
    <xf numFmtId="0" fontId="0" fillId="0" borderId="15" xfId="0" applyFont="1" applyFill="1" applyBorder="1" applyAlignment="1">
      <alignment vertical="top" wrapText="1"/>
    </xf>
    <xf numFmtId="10" fontId="0" fillId="0" borderId="16" xfId="0" applyNumberFormat="1" applyBorder="1" applyAlignment="1">
      <alignment/>
    </xf>
    <xf numFmtId="0" fontId="0" fillId="0" borderId="0" xfId="0" applyFont="1" applyAlignment="1">
      <alignment/>
    </xf>
    <xf numFmtId="0" fontId="0" fillId="0" borderId="15" xfId="0" applyFont="1" applyBorder="1" applyAlignment="1">
      <alignment/>
    </xf>
    <xf numFmtId="188" fontId="0" fillId="0" borderId="15" xfId="0" applyNumberFormat="1" applyFont="1" applyBorder="1" applyAlignment="1">
      <alignment/>
    </xf>
    <xf numFmtId="0" fontId="0" fillId="0" borderId="15" xfId="0" applyFont="1" applyFill="1" applyBorder="1" applyAlignment="1">
      <alignment/>
    </xf>
    <xf numFmtId="188" fontId="0" fillId="0" borderId="15" xfId="0" applyNumberFormat="1" applyFont="1" applyFill="1" applyBorder="1" applyAlignment="1">
      <alignment/>
    </xf>
    <xf numFmtId="2" fontId="0" fillId="0" borderId="0" xfId="0" applyNumberFormat="1" applyFont="1" applyFill="1" applyAlignment="1">
      <alignment/>
    </xf>
    <xf numFmtId="0" fontId="2" fillId="0" borderId="0" xfId="0" applyFont="1" applyFill="1" applyBorder="1" applyAlignment="1">
      <alignment/>
    </xf>
    <xf numFmtId="0" fontId="0" fillId="0" borderId="0" xfId="0" applyFill="1" applyBorder="1" applyAlignment="1">
      <alignment/>
    </xf>
    <xf numFmtId="0" fontId="0" fillId="0" borderId="15" xfId="0" applyFont="1" applyBorder="1" applyAlignment="1">
      <alignment horizontal="center" vertical="top" wrapText="1"/>
    </xf>
    <xf numFmtId="188" fontId="0" fillId="0" borderId="15" xfId="0" applyNumberFormat="1" applyFont="1" applyBorder="1" applyAlignment="1">
      <alignment horizontal="center" vertical="top" wrapText="1"/>
    </xf>
    <xf numFmtId="2" fontId="0" fillId="0" borderId="14" xfId="0" applyNumberFormat="1" applyBorder="1" applyAlignment="1">
      <alignment/>
    </xf>
    <xf numFmtId="2" fontId="0" fillId="0" borderId="17" xfId="0" applyNumberFormat="1" applyBorder="1" applyAlignment="1">
      <alignment/>
    </xf>
    <xf numFmtId="0" fontId="1" fillId="0" borderId="18" xfId="0" applyFont="1" applyBorder="1" applyAlignment="1">
      <alignment/>
    </xf>
    <xf numFmtId="0" fontId="0" fillId="0" borderId="19" xfId="0" applyBorder="1" applyAlignment="1">
      <alignment/>
    </xf>
    <xf numFmtId="2" fontId="0" fillId="0" borderId="16" xfId="0" applyNumberFormat="1" applyBorder="1" applyAlignment="1">
      <alignment/>
    </xf>
    <xf numFmtId="10" fontId="0" fillId="0" borderId="0" xfId="0" applyNumberFormat="1" applyBorder="1" applyAlignment="1">
      <alignment/>
    </xf>
    <xf numFmtId="0" fontId="1" fillId="0" borderId="0" xfId="0" applyFont="1" applyBorder="1" applyAlignment="1">
      <alignment/>
    </xf>
    <xf numFmtId="0" fontId="0" fillId="0" borderId="13" xfId="0" applyBorder="1" applyAlignment="1">
      <alignment/>
    </xf>
    <xf numFmtId="10" fontId="0" fillId="0" borderId="17" xfId="0" applyNumberFormat="1" applyBorder="1" applyAlignment="1">
      <alignment/>
    </xf>
    <xf numFmtId="0" fontId="11" fillId="0" borderId="0" xfId="0" applyFont="1" applyFill="1" applyBorder="1" applyAlignment="1">
      <alignment horizontal="center" wrapText="1"/>
    </xf>
    <xf numFmtId="0" fontId="9" fillId="0" borderId="0" xfId="0" applyFont="1" applyFill="1" applyBorder="1" applyAlignment="1">
      <alignment horizontal="centerContinuous" vertical="top"/>
    </xf>
    <xf numFmtId="0" fontId="9" fillId="0" borderId="0" xfId="0" applyFont="1" applyAlignment="1">
      <alignment/>
    </xf>
    <xf numFmtId="0" fontId="9" fillId="0" borderId="0" xfId="0" applyFont="1" applyFill="1" applyAlignment="1">
      <alignment/>
    </xf>
    <xf numFmtId="0" fontId="11" fillId="0" borderId="0" xfId="0"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xf>
    <xf numFmtId="10" fontId="9" fillId="0" borderId="0" xfId="0" applyNumberFormat="1" applyFont="1" applyFill="1" applyBorder="1" applyAlignment="1">
      <alignment horizontal="centerContinuous" wrapText="1"/>
    </xf>
    <xf numFmtId="0" fontId="11" fillId="0" borderId="0" xfId="0" applyFont="1" applyFill="1" applyBorder="1" applyAlignment="1">
      <alignment horizontal="left" vertical="top"/>
    </xf>
    <xf numFmtId="0" fontId="0" fillId="0" borderId="0" xfId="0" applyFill="1" applyAlignment="1">
      <alignment vertical="center"/>
    </xf>
    <xf numFmtId="0" fontId="1" fillId="0" borderId="0" xfId="0" applyFont="1" applyFill="1" applyAlignment="1">
      <alignment/>
    </xf>
    <xf numFmtId="0" fontId="0" fillId="0" borderId="15" xfId="0" applyFont="1" applyFill="1" applyBorder="1" applyAlignment="1">
      <alignment horizontal="justify" vertical="top" wrapText="1"/>
    </xf>
    <xf numFmtId="2" fontId="0" fillId="0" borderId="15" xfId="0" applyNumberFormat="1" applyFont="1" applyFill="1" applyBorder="1" applyAlignment="1">
      <alignment horizontal="center" vertical="top" wrapText="1"/>
    </xf>
    <xf numFmtId="0" fontId="0" fillId="0" borderId="15" xfId="0" applyFont="1" applyFill="1" applyBorder="1" applyAlignment="1">
      <alignment horizontal="justify" vertical="center" wrapText="1"/>
    </xf>
    <xf numFmtId="0" fontId="0" fillId="0" borderId="15" xfId="0" applyFont="1" applyBorder="1" applyAlignment="1">
      <alignment wrapText="1"/>
    </xf>
    <xf numFmtId="1" fontId="0" fillId="0" borderId="15" xfId="0" applyNumberFormat="1" applyFont="1" applyFill="1" applyBorder="1" applyAlignment="1">
      <alignment/>
    </xf>
    <xf numFmtId="0" fontId="0" fillId="0" borderId="15" xfId="0" applyFont="1" applyBorder="1" applyAlignment="1">
      <alignment horizontal="center" vertical="top"/>
    </xf>
    <xf numFmtId="188" fontId="0" fillId="0" borderId="15" xfId="0" applyNumberFormat="1" applyFont="1" applyBorder="1" applyAlignment="1">
      <alignment horizontal="center" vertical="top"/>
    </xf>
    <xf numFmtId="2" fontId="0" fillId="0" borderId="15" xfId="0" applyNumberFormat="1" applyFont="1" applyFill="1" applyBorder="1" applyAlignment="1">
      <alignment horizontal="center" vertical="top"/>
    </xf>
    <xf numFmtId="0" fontId="0" fillId="0" borderId="15" xfId="0" applyFont="1" applyBorder="1" applyAlignment="1">
      <alignment horizontal="justify" vertical="center" wrapText="1"/>
    </xf>
    <xf numFmtId="1" fontId="0" fillId="0" borderId="15" xfId="0" applyNumberFormat="1" applyFont="1" applyFill="1" applyBorder="1" applyAlignment="1">
      <alignment horizontal="center" vertical="top" wrapText="1"/>
    </xf>
    <xf numFmtId="189" fontId="0" fillId="0" borderId="15" xfId="0" applyNumberFormat="1"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1" xfId="0" applyFont="1" applyFill="1" applyBorder="1" applyAlignment="1">
      <alignment horizontal="justify" vertical="center" wrapText="1"/>
    </xf>
    <xf numFmtId="0" fontId="1" fillId="0" borderId="21" xfId="0" applyFont="1" applyFill="1" applyBorder="1" applyAlignment="1">
      <alignment vertical="center" wrapText="1"/>
    </xf>
    <xf numFmtId="0" fontId="0" fillId="0" borderId="22" xfId="0" applyFont="1" applyBorder="1" applyAlignment="1">
      <alignment vertical="center" wrapText="1"/>
    </xf>
    <xf numFmtId="0" fontId="1" fillId="0" borderId="0" xfId="0" applyFont="1" applyAlignment="1">
      <alignment/>
    </xf>
    <xf numFmtId="0" fontId="0" fillId="0" borderId="0" xfId="0" applyFont="1" applyFill="1" applyBorder="1" applyAlignment="1">
      <alignment/>
    </xf>
    <xf numFmtId="2" fontId="0" fillId="0" borderId="0" xfId="0" applyNumberFormat="1" applyFont="1" applyFill="1" applyBorder="1" applyAlignment="1">
      <alignment/>
    </xf>
    <xf numFmtId="0" fontId="0" fillId="0" borderId="15" xfId="53" applyFont="1" applyBorder="1" applyAlignment="1">
      <alignment vertical="top" wrapText="1"/>
      <protection/>
    </xf>
    <xf numFmtId="0" fontId="0" fillId="0" borderId="15" xfId="0" applyNumberFormat="1" applyFont="1" applyFill="1" applyBorder="1" applyAlignment="1">
      <alignment horizontal="justify" vertical="top" wrapText="1"/>
    </xf>
    <xf numFmtId="0" fontId="0" fillId="0" borderId="15" xfId="55" applyFont="1" applyBorder="1" applyAlignment="1">
      <alignment vertical="top" wrapText="1"/>
      <protection/>
    </xf>
    <xf numFmtId="0" fontId="0" fillId="0" borderId="15" xfId="57" applyFont="1" applyBorder="1" applyAlignment="1">
      <alignment vertical="top" wrapText="1"/>
      <protection/>
    </xf>
    <xf numFmtId="0" fontId="0" fillId="0" borderId="15" xfId="62" applyFont="1" applyBorder="1" applyAlignment="1">
      <alignment vertical="top" wrapText="1"/>
      <protection/>
    </xf>
    <xf numFmtId="189" fontId="0" fillId="0" borderId="15" xfId="0" applyNumberFormat="1" applyFont="1" applyFill="1" applyBorder="1" applyAlignment="1">
      <alignment horizontal="center" vertical="top"/>
    </xf>
    <xf numFmtId="0" fontId="12" fillId="0" borderId="0" xfId="0" applyFont="1" applyAlignment="1">
      <alignment/>
    </xf>
    <xf numFmtId="0" fontId="12" fillId="0" borderId="0" xfId="0" applyFont="1" applyAlignment="1">
      <alignment horizontal="center"/>
    </xf>
    <xf numFmtId="0" fontId="12" fillId="0" borderId="23" xfId="0" applyFont="1" applyBorder="1" applyAlignment="1">
      <alignment horizontal="center"/>
    </xf>
    <xf numFmtId="10" fontId="12" fillId="0" borderId="0" xfId="92" applyNumberFormat="1" applyFont="1" applyAlignment="1">
      <alignment/>
    </xf>
    <xf numFmtId="0" fontId="0" fillId="0" borderId="15" xfId="0" applyFont="1" applyFill="1" applyBorder="1" applyAlignment="1">
      <alignment horizontal="center" vertical="top" wrapText="1"/>
    </xf>
    <xf numFmtId="0" fontId="2" fillId="0" borderId="0" xfId="0" applyFont="1" applyFill="1" applyBorder="1" applyAlignment="1">
      <alignment horizontal="centerContinuous"/>
    </xf>
    <xf numFmtId="0" fontId="2" fillId="0" borderId="0" xfId="0" applyFont="1" applyBorder="1" applyAlignment="1">
      <alignment horizontal="centerContinuous" wrapText="1"/>
    </xf>
    <xf numFmtId="0" fontId="2" fillId="0" borderId="0" xfId="0" applyFont="1" applyBorder="1" applyAlignment="1">
      <alignment/>
    </xf>
    <xf numFmtId="0" fontId="3" fillId="0" borderId="0" xfId="0" applyFont="1" applyFill="1" applyBorder="1" applyAlignment="1">
      <alignment horizontal="center" wrapText="1"/>
    </xf>
    <xf numFmtId="0" fontId="3" fillId="0" borderId="0" xfId="0" applyFont="1" applyFill="1" applyBorder="1" applyAlignment="1">
      <alignment horizontal="left" wrapText="1"/>
    </xf>
    <xf numFmtId="0" fontId="0" fillId="0" borderId="0" xfId="0" applyAlignment="1">
      <alignment/>
    </xf>
    <xf numFmtId="15" fontId="3" fillId="0" borderId="0" xfId="0" applyNumberFormat="1" applyFont="1" applyBorder="1" applyAlignment="1">
      <alignment horizontal="center" wrapText="1"/>
    </xf>
    <xf numFmtId="0" fontId="0" fillId="0" borderId="0" xfId="0" applyBorder="1" applyAlignment="1">
      <alignment horizontal="center" wrapText="1"/>
    </xf>
    <xf numFmtId="0" fontId="11" fillId="0" borderId="15" xfId="0" applyFont="1" applyFill="1" applyBorder="1" applyAlignment="1">
      <alignment horizontal="center" vertical="center" wrapText="1"/>
    </xf>
    <xf numFmtId="0" fontId="11" fillId="0" borderId="15" xfId="0" applyFont="1" applyFill="1" applyBorder="1" applyAlignment="1">
      <alignment horizontal="justify" vertical="center" wrapText="1"/>
    </xf>
    <xf numFmtId="0" fontId="11" fillId="0" borderId="15" xfId="0" applyFont="1" applyFill="1" applyBorder="1" applyAlignment="1">
      <alignment vertical="center" wrapText="1"/>
    </xf>
    <xf numFmtId="0" fontId="0" fillId="0" borderId="15" xfId="61" applyFont="1" applyFill="1" applyBorder="1" applyAlignment="1">
      <alignment vertical="top" wrapText="1"/>
      <protection/>
    </xf>
    <xf numFmtId="188" fontId="0" fillId="0" borderId="15" xfId="0" applyNumberFormat="1" applyFont="1" applyFill="1" applyBorder="1" applyAlignment="1">
      <alignment horizontal="center" vertical="top" wrapText="1"/>
    </xf>
    <xf numFmtId="0" fontId="1" fillId="0" borderId="24" xfId="0" applyFont="1" applyFill="1" applyBorder="1" applyAlignment="1">
      <alignment horizontal="justify" vertical="center" wrapText="1"/>
    </xf>
    <xf numFmtId="1" fontId="0" fillId="0" borderId="25" xfId="0" applyNumberFormat="1" applyFont="1" applyFill="1" applyBorder="1" applyAlignment="1">
      <alignment/>
    </xf>
    <xf numFmtId="0" fontId="0" fillId="0" borderId="15" xfId="0" applyFont="1" applyFill="1" applyBorder="1" applyAlignment="1">
      <alignment vertical="center"/>
    </xf>
    <xf numFmtId="0" fontId="13" fillId="0" borderId="0" xfId="0" applyFont="1" applyFill="1" applyBorder="1" applyAlignment="1">
      <alignment horizontal="center" vertical="top"/>
    </xf>
    <xf numFmtId="0" fontId="13" fillId="0" borderId="0" xfId="0" applyFont="1" applyFill="1" applyBorder="1" applyAlignment="1">
      <alignment/>
    </xf>
    <xf numFmtId="0" fontId="14" fillId="0" borderId="0" xfId="0" applyFont="1" applyFill="1" applyBorder="1" applyAlignment="1">
      <alignment/>
    </xf>
    <xf numFmtId="0" fontId="14" fillId="0" borderId="0" xfId="0" applyFont="1" applyBorder="1" applyAlignment="1">
      <alignment/>
    </xf>
    <xf numFmtId="0" fontId="15" fillId="0" borderId="0" xfId="0" applyFont="1" applyBorder="1" applyAlignment="1">
      <alignment/>
    </xf>
    <xf numFmtId="0" fontId="15" fillId="0" borderId="0" xfId="0" applyFont="1" applyFill="1" applyBorder="1" applyAlignment="1">
      <alignment/>
    </xf>
    <xf numFmtId="1" fontId="14" fillId="0" borderId="0" xfId="0" applyNumberFormat="1" applyFont="1" applyFill="1" applyBorder="1" applyAlignment="1">
      <alignment horizontal="center"/>
    </xf>
    <xf numFmtId="1" fontId="14" fillId="0" borderId="0" xfId="0" applyNumberFormat="1" applyFont="1" applyFill="1" applyBorder="1" applyAlignment="1">
      <alignment/>
    </xf>
    <xf numFmtId="0" fontId="16" fillId="0" borderId="0" xfId="0" applyFont="1" applyFill="1" applyBorder="1" applyAlignment="1">
      <alignment horizontal="center"/>
    </xf>
    <xf numFmtId="0" fontId="16" fillId="0" borderId="0" xfId="0" applyFont="1" applyBorder="1" applyAlignment="1">
      <alignment horizontal="center"/>
    </xf>
    <xf numFmtId="0" fontId="15" fillId="0" borderId="0" xfId="0" applyFont="1" applyBorder="1" applyAlignment="1">
      <alignment horizontal="center" vertical="top"/>
    </xf>
    <xf numFmtId="0" fontId="16" fillId="0" borderId="0" xfId="0" applyFont="1" applyFill="1" applyBorder="1" applyAlignment="1">
      <alignment horizontal="left"/>
    </xf>
    <xf numFmtId="0" fontId="13" fillId="0" borderId="0" xfId="0" applyFont="1" applyFill="1" applyBorder="1" applyAlignment="1">
      <alignment vertical="top"/>
    </xf>
    <xf numFmtId="0" fontId="13" fillId="0" borderId="0" xfId="0" applyFont="1" applyFill="1" applyBorder="1" applyAlignment="1">
      <alignment horizontal="center"/>
    </xf>
    <xf numFmtId="10" fontId="13" fillId="0" borderId="0" xfId="0" applyNumberFormat="1" applyFont="1" applyFill="1" applyBorder="1" applyAlignment="1">
      <alignment/>
    </xf>
    <xf numFmtId="0" fontId="0" fillId="0" borderId="22" xfId="0" applyFont="1" applyFill="1" applyBorder="1" applyAlignment="1">
      <alignment vertical="center" wrapText="1"/>
    </xf>
    <xf numFmtId="0" fontId="0" fillId="0" borderId="26" xfId="0" applyFont="1" applyFill="1" applyBorder="1" applyAlignment="1">
      <alignment vertical="center" wrapText="1"/>
    </xf>
    <xf numFmtId="0" fontId="0" fillId="0" borderId="15" xfId="0" applyNumberFormat="1" applyFont="1" applyFill="1" applyBorder="1" applyAlignment="1">
      <alignment vertical="top" wrapText="1"/>
    </xf>
    <xf numFmtId="0" fontId="0" fillId="0" borderId="27" xfId="0" applyFont="1" applyFill="1" applyBorder="1" applyAlignment="1">
      <alignment vertical="center" wrapText="1"/>
    </xf>
    <xf numFmtId="0" fontId="0" fillId="0" borderId="27" xfId="0" applyFont="1" applyFill="1" applyBorder="1" applyAlignment="1">
      <alignment vertical="top"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top"/>
    </xf>
    <xf numFmtId="188" fontId="0" fillId="0" borderId="15" xfId="0" applyNumberFormat="1" applyFont="1" applyFill="1" applyBorder="1" applyAlignment="1">
      <alignment horizontal="center" vertical="top"/>
    </xf>
    <xf numFmtId="1" fontId="0" fillId="0" borderId="15" xfId="0" applyNumberFormat="1" applyFont="1" applyFill="1" applyBorder="1" applyAlignment="1">
      <alignment horizontal="center" vertical="top"/>
    </xf>
    <xf numFmtId="2" fontId="0" fillId="0" borderId="25" xfId="0" applyNumberFormat="1" applyFont="1" applyFill="1" applyBorder="1" applyAlignment="1">
      <alignment horizontal="center" vertical="top"/>
    </xf>
    <xf numFmtId="2" fontId="0" fillId="0" borderId="15" xfId="0" applyNumberFormat="1" applyFont="1" applyFill="1" applyBorder="1" applyAlignment="1">
      <alignment horizontal="left" vertical="top" wrapText="1"/>
    </xf>
    <xf numFmtId="2" fontId="0" fillId="0" borderId="25" xfId="0" applyNumberFormat="1" applyFont="1" applyFill="1" applyBorder="1" applyAlignment="1">
      <alignment horizontal="center" vertical="top" wrapText="1"/>
    </xf>
    <xf numFmtId="0" fontId="0" fillId="0" borderId="15" xfId="86" applyFont="1" applyFill="1" applyBorder="1" applyAlignment="1">
      <alignment vertical="top" wrapText="1"/>
      <protection/>
    </xf>
    <xf numFmtId="0" fontId="0" fillId="0" borderId="22" xfId="0" applyFont="1" applyFill="1" applyBorder="1" applyAlignment="1">
      <alignment horizontal="justify" vertical="center" wrapText="1"/>
    </xf>
    <xf numFmtId="0" fontId="0" fillId="0" borderId="15" xfId="0" applyFont="1" applyFill="1" applyBorder="1" applyAlignment="1">
      <alignment horizontal="left" vertical="top" wrapText="1"/>
    </xf>
    <xf numFmtId="0" fontId="0" fillId="0" borderId="15" xfId="87" applyFont="1" applyFill="1" applyBorder="1" applyAlignment="1">
      <alignment vertical="top" wrapText="1"/>
      <protection/>
    </xf>
    <xf numFmtId="0" fontId="0" fillId="0" borderId="15" xfId="89" applyFont="1" applyFill="1" applyBorder="1" applyAlignment="1">
      <alignment vertical="top" wrapText="1"/>
      <protection/>
    </xf>
    <xf numFmtId="0" fontId="0" fillId="0" borderId="28" xfId="0" applyFont="1" applyFill="1" applyBorder="1" applyAlignment="1">
      <alignment/>
    </xf>
    <xf numFmtId="0" fontId="0" fillId="0" borderId="27" xfId="0" applyFont="1" applyBorder="1" applyAlignment="1">
      <alignment/>
    </xf>
    <xf numFmtId="0" fontId="0" fillId="33" borderId="27" xfId="0" applyFont="1" applyFill="1" applyBorder="1" applyAlignment="1">
      <alignment/>
    </xf>
    <xf numFmtId="0" fontId="0" fillId="0" borderId="27" xfId="0" applyFont="1" applyFill="1" applyBorder="1" applyAlignment="1">
      <alignment/>
    </xf>
    <xf numFmtId="1" fontId="18" fillId="0" borderId="0" xfId="0" applyNumberFormat="1" applyFont="1" applyFill="1" applyBorder="1" applyAlignment="1">
      <alignment horizontal="center"/>
    </xf>
    <xf numFmtId="0" fontId="19" fillId="0" borderId="0" xfId="0" applyFont="1" applyFill="1" applyBorder="1" applyAlignment="1">
      <alignment horizontal="left"/>
    </xf>
    <xf numFmtId="0" fontId="0" fillId="33" borderId="15" xfId="0" applyFont="1" applyFill="1" applyBorder="1" applyAlignment="1">
      <alignment/>
    </xf>
    <xf numFmtId="0" fontId="9" fillId="0" borderId="0" xfId="0" applyFont="1" applyFill="1" applyBorder="1" applyAlignment="1">
      <alignment horizontal="center" wrapText="1"/>
    </xf>
    <xf numFmtId="0" fontId="9" fillId="0" borderId="0" xfId="0" applyFont="1" applyFill="1" applyBorder="1" applyAlignment="1">
      <alignment vertical="top"/>
    </xf>
    <xf numFmtId="0" fontId="0" fillId="0" borderId="0" xfId="0" applyFont="1" applyBorder="1" applyAlignment="1">
      <alignment/>
    </xf>
    <xf numFmtId="0" fontId="2" fillId="0" borderId="0" xfId="0" applyFont="1" applyFill="1" applyBorder="1" applyAlignment="1">
      <alignment/>
    </xf>
    <xf numFmtId="0" fontId="2" fillId="0" borderId="0" xfId="0" applyFont="1" applyFill="1" applyBorder="1" applyAlignment="1">
      <alignment horizontal="left" wrapText="1"/>
    </xf>
    <xf numFmtId="0" fontId="0" fillId="0" borderId="0" xfId="0" applyFont="1" applyAlignment="1">
      <alignment/>
    </xf>
    <xf numFmtId="0" fontId="2" fillId="0" borderId="0" xfId="0" applyFont="1" applyBorder="1" applyAlignment="1">
      <alignment horizontal="center" wrapText="1"/>
    </xf>
    <xf numFmtId="0" fontId="2" fillId="0" borderId="0" xfId="0" applyFont="1" applyFill="1" applyBorder="1" applyAlignment="1">
      <alignment horizontal="center" wrapText="1"/>
    </xf>
    <xf numFmtId="15" fontId="2" fillId="0" borderId="0" xfId="0" applyNumberFormat="1" applyFont="1" applyBorder="1" applyAlignment="1">
      <alignment horizontal="center" wrapText="1"/>
    </xf>
    <xf numFmtId="0" fontId="0" fillId="0" borderId="0" xfId="0" applyFont="1" applyBorder="1" applyAlignment="1">
      <alignment horizontal="center" wrapText="1"/>
    </xf>
    <xf numFmtId="0" fontId="9" fillId="0" borderId="0" xfId="0" applyFont="1" applyFill="1" applyBorder="1" applyAlignment="1">
      <alignment horizontal="left" vertical="top"/>
    </xf>
    <xf numFmtId="0" fontId="0" fillId="0" borderId="15" xfId="77" applyFont="1" applyFill="1" applyBorder="1" applyAlignment="1">
      <alignment vertical="top" wrapText="1"/>
      <protection/>
    </xf>
    <xf numFmtId="0" fontId="0" fillId="0" borderId="15" xfId="79" applyFont="1" applyFill="1" applyBorder="1" applyAlignment="1">
      <alignment vertical="top" wrapText="1"/>
      <protection/>
    </xf>
    <xf numFmtId="0" fontId="10" fillId="0" borderId="0" xfId="0" applyFont="1" applyFill="1" applyAlignment="1">
      <alignment/>
    </xf>
    <xf numFmtId="0" fontId="0" fillId="0" borderId="15" xfId="82" applyFont="1" applyFill="1" applyBorder="1" applyAlignment="1">
      <alignment vertical="top" wrapText="1"/>
      <protection/>
    </xf>
    <xf numFmtId="0" fontId="0" fillId="0" borderId="15" xfId="83" applyFont="1" applyFill="1" applyBorder="1" applyAlignment="1">
      <alignment vertical="top" wrapText="1"/>
      <protection/>
    </xf>
    <xf numFmtId="0" fontId="0" fillId="0" borderId="15" xfId="72" applyFont="1" applyFill="1" applyBorder="1" applyAlignment="1">
      <alignment vertical="top" wrapText="1"/>
      <protection/>
    </xf>
    <xf numFmtId="0" fontId="0" fillId="0" borderId="15" xfId="73" applyFont="1" applyFill="1" applyBorder="1" applyAlignment="1">
      <alignment vertical="top" wrapText="1"/>
      <protection/>
    </xf>
    <xf numFmtId="0" fontId="0" fillId="0" borderId="15" xfId="53" applyFont="1" applyFill="1" applyBorder="1" applyAlignment="1">
      <alignment vertical="top" wrapText="1"/>
      <protection/>
    </xf>
    <xf numFmtId="0" fontId="4" fillId="0" borderId="15" xfId="0" applyFont="1" applyFill="1" applyBorder="1" applyAlignment="1">
      <alignment vertical="top" wrapText="1"/>
    </xf>
    <xf numFmtId="0" fontId="0" fillId="0" borderId="15" xfId="59" applyFont="1" applyFill="1" applyBorder="1" applyAlignment="1">
      <alignment vertical="top" wrapText="1"/>
      <protection/>
    </xf>
    <xf numFmtId="0" fontId="0" fillId="0" borderId="29" xfId="0" applyFont="1" applyFill="1" applyBorder="1" applyAlignment="1">
      <alignment vertical="top" wrapText="1"/>
    </xf>
    <xf numFmtId="0" fontId="0" fillId="0" borderId="15" xfId="65" applyFont="1" applyFill="1" applyBorder="1" applyAlignment="1">
      <alignment vertical="top" wrapText="1"/>
      <protection/>
    </xf>
    <xf numFmtId="0" fontId="0" fillId="0" borderId="15" xfId="67" applyFont="1" applyFill="1" applyBorder="1" applyAlignment="1">
      <alignment vertical="top" wrapText="1"/>
      <protection/>
    </xf>
    <xf numFmtId="0" fontId="0" fillId="0" borderId="30" xfId="0" applyFont="1" applyFill="1" applyBorder="1" applyAlignment="1">
      <alignment horizontal="justify" vertical="center" wrapText="1"/>
    </xf>
    <xf numFmtId="0" fontId="0" fillId="0" borderId="31" xfId="0" applyFont="1" applyFill="1" applyBorder="1" applyAlignment="1">
      <alignment horizontal="justify" vertical="center" wrapText="1"/>
    </xf>
    <xf numFmtId="0" fontId="0" fillId="0" borderId="31" xfId="0" applyFont="1" applyFill="1" applyBorder="1" applyAlignment="1">
      <alignment horizontal="justify" vertical="top" wrapText="1"/>
    </xf>
    <xf numFmtId="0" fontId="0" fillId="0" borderId="31" xfId="67" applyFont="1" applyFill="1" applyBorder="1" applyAlignment="1">
      <alignment vertical="top" wrapText="1"/>
      <protection/>
    </xf>
    <xf numFmtId="0" fontId="0" fillId="0" borderId="31" xfId="0" applyFont="1" applyFill="1" applyBorder="1" applyAlignment="1">
      <alignment horizontal="center" vertical="top" wrapText="1"/>
    </xf>
    <xf numFmtId="188" fontId="0" fillId="0" borderId="31" xfId="0" applyNumberFormat="1" applyFont="1" applyFill="1" applyBorder="1" applyAlignment="1">
      <alignment horizontal="center" vertical="top" wrapText="1"/>
    </xf>
    <xf numFmtId="189" fontId="0" fillId="0" borderId="31" xfId="0" applyNumberFormat="1" applyFont="1" applyFill="1" applyBorder="1" applyAlignment="1">
      <alignment horizontal="center" vertical="top" wrapText="1"/>
    </xf>
    <xf numFmtId="2" fontId="0" fillId="0" borderId="32" xfId="0" applyNumberFormat="1" applyFont="1" applyFill="1" applyBorder="1" applyAlignment="1">
      <alignment horizontal="center" vertical="top" wrapText="1"/>
    </xf>
    <xf numFmtId="0" fontId="0" fillId="0" borderId="29" xfId="0" applyNumberFormat="1" applyFont="1" applyFill="1" applyBorder="1" applyAlignment="1">
      <alignment vertical="top" wrapText="1"/>
    </xf>
    <xf numFmtId="0" fontId="17" fillId="0" borderId="0" xfId="0" applyFont="1" applyFill="1" applyAlignment="1">
      <alignment horizontal="center" vertical="top"/>
    </xf>
    <xf numFmtId="15" fontId="2" fillId="0" borderId="18" xfId="0" applyNumberFormat="1" applyFont="1" applyBorder="1" applyAlignment="1">
      <alignment horizontal="center" wrapText="1"/>
    </xf>
    <xf numFmtId="15" fontId="2" fillId="0" borderId="16" xfId="0" applyNumberFormat="1" applyFont="1" applyBorder="1" applyAlignment="1">
      <alignment horizontal="center" wrapText="1"/>
    </xf>
    <xf numFmtId="0" fontId="2" fillId="0" borderId="0" xfId="0" applyFont="1" applyBorder="1" applyAlignment="1">
      <alignment horizontal="center" wrapText="1"/>
    </xf>
    <xf numFmtId="15" fontId="2" fillId="34" borderId="18" xfId="0" applyNumberFormat="1" applyFont="1" applyFill="1" applyBorder="1" applyAlignment="1">
      <alignment horizontal="center" wrapText="1"/>
    </xf>
    <xf numFmtId="0" fontId="0" fillId="34" borderId="16" xfId="0" applyFont="1" applyFill="1" applyBorder="1" applyAlignment="1">
      <alignment horizontal="center" wrapText="1"/>
    </xf>
    <xf numFmtId="0" fontId="0" fillId="0" borderId="15" xfId="0" applyFont="1" applyFill="1" applyBorder="1" applyAlignment="1">
      <alignment horizontal="justify" vertical="top" wrapText="1"/>
    </xf>
    <xf numFmtId="0" fontId="0" fillId="0" borderId="15" xfId="0" applyFont="1" applyFill="1" applyBorder="1" applyAlignment="1">
      <alignment horizontal="justify" wrapText="1"/>
    </xf>
    <xf numFmtId="0" fontId="2" fillId="0" borderId="0" xfId="0" applyFont="1" applyFill="1" applyBorder="1" applyAlignment="1">
      <alignment horizontal="left" wrapText="1"/>
    </xf>
    <xf numFmtId="0" fontId="0" fillId="0" borderId="15" xfId="0" applyFont="1" applyFill="1" applyBorder="1" applyAlignment="1">
      <alignment horizontal="justify" vertical="center" wrapText="1"/>
    </xf>
    <xf numFmtId="0" fontId="0" fillId="0" borderId="15" xfId="0" applyFont="1" applyBorder="1" applyAlignment="1">
      <alignment horizontal="justify" vertical="center" wrapText="1"/>
    </xf>
    <xf numFmtId="0" fontId="9" fillId="0" borderId="0" xfId="0" applyFont="1" applyFill="1" applyBorder="1" applyAlignment="1">
      <alignment horizontal="left" vertical="top" wrapText="1"/>
    </xf>
    <xf numFmtId="1" fontId="14" fillId="0" borderId="0" xfId="0" applyNumberFormat="1" applyFont="1" applyFill="1" applyBorder="1" applyAlignment="1">
      <alignment horizontal="center"/>
    </xf>
    <xf numFmtId="0" fontId="16" fillId="0" borderId="0" xfId="0" applyFont="1" applyFill="1" applyBorder="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alignment horizontal="center" vertical="top"/>
    </xf>
    <xf numFmtId="0" fontId="9" fillId="0" borderId="0" xfId="0" applyFont="1" applyFill="1" applyBorder="1" applyAlignment="1">
      <alignment horizontal="center" vertical="top"/>
    </xf>
    <xf numFmtId="0" fontId="1" fillId="0" borderId="0" xfId="0" applyFont="1" applyAlignment="1">
      <alignment wrapText="1"/>
    </xf>
    <xf numFmtId="0" fontId="2" fillId="0" borderId="33" xfId="0" applyFont="1" applyBorder="1" applyAlignment="1">
      <alignment horizontal="center" wrapText="1"/>
    </xf>
    <xf numFmtId="0" fontId="3" fillId="0" borderId="0" xfId="0" applyFont="1" applyFill="1" applyBorder="1" applyAlignment="1">
      <alignment horizontal="left" wrapText="1"/>
    </xf>
    <xf numFmtId="0" fontId="3" fillId="0" borderId="0" xfId="0" applyFont="1" applyBorder="1" applyAlignment="1">
      <alignment horizontal="center" wrapText="1"/>
    </xf>
    <xf numFmtId="0" fontId="3" fillId="0" borderId="33" xfId="0" applyFont="1" applyBorder="1" applyAlignment="1">
      <alignment horizontal="center" wrapText="1"/>
    </xf>
    <xf numFmtId="15" fontId="3" fillId="0" borderId="18" xfId="0" applyNumberFormat="1" applyFont="1" applyBorder="1" applyAlignment="1">
      <alignment horizontal="center" wrapText="1"/>
    </xf>
    <xf numFmtId="15" fontId="3" fillId="0" borderId="16" xfId="0" applyNumberFormat="1" applyFont="1" applyBorder="1" applyAlignment="1">
      <alignment horizontal="center" wrapText="1"/>
    </xf>
    <xf numFmtId="15" fontId="3" fillId="34" borderId="18" xfId="0" applyNumberFormat="1" applyFont="1" applyFill="1" applyBorder="1" applyAlignment="1">
      <alignment horizontal="center" wrapText="1"/>
    </xf>
    <xf numFmtId="0" fontId="0" fillId="34" borderId="16" xfId="0" applyFill="1" applyBorder="1" applyAlignment="1">
      <alignment horizontal="center" wrapText="1"/>
    </xf>
    <xf numFmtId="2" fontId="0" fillId="0" borderId="25" xfId="0" applyNumberFormat="1" applyFont="1" applyFill="1" applyBorder="1" applyAlignment="1">
      <alignment horizontal="center" vertical="top" wrapText="1"/>
    </xf>
    <xf numFmtId="188" fontId="0" fillId="0" borderId="15" xfId="0" applyNumberFormat="1" applyFont="1" applyFill="1" applyBorder="1" applyAlignment="1">
      <alignment horizontal="center" vertical="top" wrapText="1"/>
    </xf>
    <xf numFmtId="2" fontId="0" fillId="0" borderId="15" xfId="0"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9" fillId="0" borderId="0" xfId="0" applyFont="1" applyFill="1" applyBorder="1" applyAlignment="1">
      <alignment horizontal="center" wrapText="1"/>
    </xf>
    <xf numFmtId="0" fontId="0" fillId="0" borderId="22" xfId="0" applyFont="1" applyBorder="1" applyAlignment="1">
      <alignment horizontal="justify" vertical="center" wrapText="1"/>
    </xf>
    <xf numFmtId="0" fontId="12" fillId="0" borderId="0" xfId="0" applyFont="1" applyAlignment="1">
      <alignment horizontal="center"/>
    </xf>
    <xf numFmtId="0" fontId="17" fillId="0" borderId="0" xfId="0" applyFont="1" applyFill="1" applyAlignment="1">
      <alignment vertical="top"/>
    </xf>
  </cellXfs>
  <cellStyles count="8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10" xfId="53"/>
    <cellStyle name="Normal 11" xfId="54"/>
    <cellStyle name="Normal 12" xfId="55"/>
    <cellStyle name="Normal 13" xfId="56"/>
    <cellStyle name="Normal 14" xfId="57"/>
    <cellStyle name="Normal 15" xfId="58"/>
    <cellStyle name="Normal 16" xfId="59"/>
    <cellStyle name="Normal 17" xfId="60"/>
    <cellStyle name="Normal 18" xfId="61"/>
    <cellStyle name="Normal 19" xfId="62"/>
    <cellStyle name="Normal 2" xfId="63"/>
    <cellStyle name="Normal 20" xfId="64"/>
    <cellStyle name="Normal 21" xfId="65"/>
    <cellStyle name="Normal 22" xfId="66"/>
    <cellStyle name="Normal 23" xfId="67"/>
    <cellStyle name="Normal 24" xfId="68"/>
    <cellStyle name="Normal 25" xfId="69"/>
    <cellStyle name="Normal 26" xfId="70"/>
    <cellStyle name="Normal 27" xfId="71"/>
    <cellStyle name="Normal 28" xfId="72"/>
    <cellStyle name="Normal 29" xfId="73"/>
    <cellStyle name="Normal 3" xfId="74"/>
    <cellStyle name="Normal 30" xfId="75"/>
    <cellStyle name="Normal 31" xfId="76"/>
    <cellStyle name="Normal 32" xfId="77"/>
    <cellStyle name="Normal 33" xfId="78"/>
    <cellStyle name="Normal 34" xfId="79"/>
    <cellStyle name="Normal 35" xfId="80"/>
    <cellStyle name="Normal 36" xfId="81"/>
    <cellStyle name="Normal 37" xfId="82"/>
    <cellStyle name="Normal 38" xfId="83"/>
    <cellStyle name="Normal 39" xfId="84"/>
    <cellStyle name="Normal 4" xfId="85"/>
    <cellStyle name="Normal 5" xfId="86"/>
    <cellStyle name="Normal 6" xfId="87"/>
    <cellStyle name="Normal 7" xfId="88"/>
    <cellStyle name="Normal 8" xfId="89"/>
    <cellStyle name="Normal 9" xfId="90"/>
    <cellStyle name="Notas" xfId="91"/>
    <cellStyle name="Percent" xfId="92"/>
    <cellStyle name="Salida" xfId="93"/>
    <cellStyle name="Texto de advertencia" xfId="94"/>
    <cellStyle name="Texto explicativo" xfId="95"/>
    <cellStyle name="Título" xfId="96"/>
    <cellStyle name="Título 1" xfId="97"/>
    <cellStyle name="Título 2" xfId="98"/>
    <cellStyle name="Título 3" xfId="99"/>
    <cellStyle name="Total"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2</xdr:col>
      <xdr:colOff>1314450</xdr:colOff>
      <xdr:row>2</xdr:row>
      <xdr:rowOff>38100</xdr:rowOff>
    </xdr:to>
    <xdr:pic>
      <xdr:nvPicPr>
        <xdr:cNvPr id="1" name="Picture 18"/>
        <xdr:cNvPicPr preferRelativeResize="1">
          <a:picLocks noChangeAspect="1"/>
        </xdr:cNvPicPr>
      </xdr:nvPicPr>
      <xdr:blipFill>
        <a:blip r:embed="rId1"/>
        <a:stretch>
          <a:fillRect/>
        </a:stretch>
      </xdr:blipFill>
      <xdr:spPr>
        <a:xfrm>
          <a:off x="95250" y="0"/>
          <a:ext cx="2228850" cy="3619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2</xdr:col>
      <xdr:colOff>1390650</xdr:colOff>
      <xdr:row>2</xdr:row>
      <xdr:rowOff>114300</xdr:rowOff>
    </xdr:to>
    <xdr:pic>
      <xdr:nvPicPr>
        <xdr:cNvPr id="1" name="Picture 15"/>
        <xdr:cNvPicPr preferRelativeResize="1">
          <a:picLocks noChangeAspect="1"/>
        </xdr:cNvPicPr>
      </xdr:nvPicPr>
      <xdr:blipFill>
        <a:blip r:embed="rId1"/>
        <a:stretch>
          <a:fillRect/>
        </a:stretch>
      </xdr:blipFill>
      <xdr:spPr>
        <a:xfrm>
          <a:off x="171450" y="76200"/>
          <a:ext cx="2305050" cy="361950"/>
        </a:xfrm>
        <a:prstGeom prst="rect">
          <a:avLst/>
        </a:prstGeom>
        <a:solidFill>
          <a:srgbClr val="FFFFFF"/>
        </a:solidFill>
        <a:ln w="9525" cmpd="sng">
          <a:noFill/>
        </a:ln>
      </xdr:spPr>
    </xdr:pic>
    <xdr:clientData/>
  </xdr:twoCellAnchor>
  <xdr:twoCellAnchor>
    <xdr:from>
      <xdr:col>0</xdr:col>
      <xdr:colOff>171450</xdr:colOff>
      <xdr:row>0</xdr:row>
      <xdr:rowOff>76200</xdr:rowOff>
    </xdr:from>
    <xdr:to>
      <xdr:col>2</xdr:col>
      <xdr:colOff>1390650</xdr:colOff>
      <xdr:row>2</xdr:row>
      <xdr:rowOff>114300</xdr:rowOff>
    </xdr:to>
    <xdr:pic>
      <xdr:nvPicPr>
        <xdr:cNvPr id="2" name="Picture 18"/>
        <xdr:cNvPicPr preferRelativeResize="1">
          <a:picLocks noChangeAspect="1"/>
        </xdr:cNvPicPr>
      </xdr:nvPicPr>
      <xdr:blipFill>
        <a:blip r:embed="rId1"/>
        <a:stretch>
          <a:fillRect/>
        </a:stretch>
      </xdr:blipFill>
      <xdr:spPr>
        <a:xfrm>
          <a:off x="171450" y="76200"/>
          <a:ext cx="2305050" cy="3619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D70"/>
  <sheetViews>
    <sheetView zoomScale="75" zoomScaleNormal="75" zoomScalePageLayoutView="0" workbookViewId="0" topLeftCell="A47">
      <selection activeCell="A1" sqref="A1:T65"/>
    </sheetView>
  </sheetViews>
  <sheetFormatPr defaultColWidth="11.421875" defaultRowHeight="12.75"/>
  <cols>
    <col min="1" max="1" width="4.57421875" style="0" customWidth="1"/>
    <col min="2" max="2" width="10.57421875" style="9" customWidth="1"/>
    <col min="3" max="3" width="24.421875" style="9" customWidth="1"/>
    <col min="4" max="4" width="13.140625" style="9" customWidth="1"/>
    <col min="5" max="5" width="13.57421875" style="9" customWidth="1"/>
    <col min="6" max="7" width="13.57421875" style="0" customWidth="1"/>
    <col min="8" max="8" width="12.8515625" style="0" customWidth="1"/>
    <col min="9" max="9" width="14.7109375" style="0" customWidth="1"/>
    <col min="10" max="10" width="11.57421875" style="0" customWidth="1"/>
    <col min="11" max="11" width="10.421875" style="0" customWidth="1"/>
    <col min="12" max="12" width="12.8515625" style="0" customWidth="1"/>
    <col min="13" max="13" width="10.421875" style="11" customWidth="1"/>
    <col min="14" max="14" width="11.00390625" style="9" customWidth="1"/>
    <col min="15" max="15" width="11.28125" style="9" customWidth="1"/>
    <col min="16" max="16" width="8.57421875" style="9" customWidth="1"/>
    <col min="17" max="17" width="9.57421875" style="9" customWidth="1"/>
    <col min="18" max="18" width="9.8515625" style="9" customWidth="1"/>
    <col min="19" max="19" width="26.8515625" style="15" customWidth="1"/>
  </cols>
  <sheetData>
    <row r="1" spans="1:94" s="37" customFormat="1" ht="13.5" customHeight="1">
      <c r="A1" s="177" t="s">
        <v>285</v>
      </c>
      <c r="B1" s="177"/>
      <c r="C1" s="177"/>
      <c r="D1" s="177"/>
      <c r="E1" s="177"/>
      <c r="F1" s="177"/>
      <c r="G1" s="177"/>
      <c r="H1" s="177"/>
      <c r="I1" s="177"/>
      <c r="J1" s="35"/>
      <c r="K1" s="36"/>
      <c r="L1" s="36"/>
      <c r="M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row>
    <row r="2" spans="1:94" s="37" customFormat="1" ht="12">
      <c r="A2" s="178" t="s">
        <v>286</v>
      </c>
      <c r="B2" s="178"/>
      <c r="C2" s="178"/>
      <c r="D2" s="178"/>
      <c r="E2" s="178"/>
      <c r="F2" s="178"/>
      <c r="G2" s="178"/>
      <c r="H2" s="178"/>
      <c r="I2" s="178"/>
      <c r="J2" s="38"/>
      <c r="K2" s="36"/>
      <c r="L2" s="36"/>
      <c r="M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row>
    <row r="3" spans="1:94" s="37" customFormat="1" ht="12">
      <c r="A3" s="179"/>
      <c r="B3" s="179"/>
      <c r="C3" s="179"/>
      <c r="D3" s="179"/>
      <c r="E3" s="179"/>
      <c r="F3" s="179"/>
      <c r="G3" s="179"/>
      <c r="H3" s="179"/>
      <c r="I3" s="179"/>
      <c r="J3" s="39"/>
      <c r="K3" s="36"/>
      <c r="L3" s="36"/>
      <c r="M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row>
    <row r="4" spans="1:18" s="15" customFormat="1" ht="14.25" customHeight="1">
      <c r="A4" s="132"/>
      <c r="B4" s="75"/>
      <c r="C4" s="10" t="s">
        <v>79</v>
      </c>
      <c r="D4" s="10"/>
      <c r="E4" s="10"/>
      <c r="F4" s="76"/>
      <c r="G4" s="76"/>
      <c r="H4" s="76"/>
      <c r="I4" s="76"/>
      <c r="J4" s="76"/>
      <c r="K4" s="76"/>
      <c r="L4" s="76"/>
      <c r="M4" s="10"/>
      <c r="N4" s="76"/>
      <c r="O4" s="10"/>
      <c r="P4" s="10"/>
      <c r="Q4" s="10"/>
      <c r="R4" s="10"/>
    </row>
    <row r="5" spans="1:18" s="15" customFormat="1" ht="14.25">
      <c r="A5" s="132"/>
      <c r="B5" s="75"/>
      <c r="C5" s="10" t="s">
        <v>290</v>
      </c>
      <c r="D5" s="10"/>
      <c r="E5" s="10"/>
      <c r="F5" s="76"/>
      <c r="G5" s="76"/>
      <c r="H5" s="76"/>
      <c r="I5" s="76"/>
      <c r="J5" s="76"/>
      <c r="K5" s="76"/>
      <c r="L5" s="76"/>
      <c r="M5" s="10"/>
      <c r="N5" s="76"/>
      <c r="O5" s="10"/>
      <c r="P5" s="10"/>
      <c r="Q5" s="10"/>
      <c r="R5" s="10"/>
    </row>
    <row r="6" spans="1:18" s="15" customFormat="1" ht="14.25">
      <c r="A6" s="132"/>
      <c r="B6" s="75"/>
      <c r="C6" s="10" t="s">
        <v>80</v>
      </c>
      <c r="D6" s="10"/>
      <c r="E6" s="10"/>
      <c r="F6" s="76"/>
      <c r="G6" s="76"/>
      <c r="H6" s="76"/>
      <c r="I6" s="76"/>
      <c r="J6" s="76"/>
      <c r="K6" s="76"/>
      <c r="L6" s="76"/>
      <c r="M6" s="10"/>
      <c r="N6" s="76"/>
      <c r="O6" s="10"/>
      <c r="P6" s="10"/>
      <c r="Q6" s="10"/>
      <c r="R6" s="10"/>
    </row>
    <row r="7" spans="1:18" s="15" customFormat="1" ht="14.25">
      <c r="A7" s="132"/>
      <c r="B7" s="21"/>
      <c r="C7" s="133" t="s">
        <v>81</v>
      </c>
      <c r="D7" s="133" t="s">
        <v>82</v>
      </c>
      <c r="E7" s="133"/>
      <c r="F7" s="77"/>
      <c r="G7" s="77"/>
      <c r="H7" s="77"/>
      <c r="I7" s="77"/>
      <c r="J7" s="77"/>
      <c r="K7" s="77"/>
      <c r="L7" s="77"/>
      <c r="M7" s="10"/>
      <c r="N7" s="76"/>
      <c r="O7" s="10"/>
      <c r="P7" s="10"/>
      <c r="Q7" s="10"/>
      <c r="R7" s="10"/>
    </row>
    <row r="8" spans="1:18" s="15" customFormat="1" ht="14.25">
      <c r="A8" s="132"/>
      <c r="B8" s="21"/>
      <c r="C8" s="133" t="s">
        <v>83</v>
      </c>
      <c r="D8" s="133"/>
      <c r="E8" s="133"/>
      <c r="F8" s="77"/>
      <c r="G8" s="77"/>
      <c r="H8" s="77"/>
      <c r="I8" s="77"/>
      <c r="J8" s="77"/>
      <c r="K8" s="77"/>
      <c r="L8" s="77"/>
      <c r="M8" s="10"/>
      <c r="N8" s="76"/>
      <c r="O8" s="10"/>
      <c r="P8" s="10"/>
      <c r="Q8" s="10"/>
      <c r="R8" s="10"/>
    </row>
    <row r="9" spans="1:18" s="15" customFormat="1" ht="14.25">
      <c r="A9" s="132"/>
      <c r="B9" s="21"/>
      <c r="C9" s="133" t="s">
        <v>84</v>
      </c>
      <c r="D9" s="133" t="s">
        <v>85</v>
      </c>
      <c r="E9" s="133"/>
      <c r="F9" s="77"/>
      <c r="G9" s="77"/>
      <c r="H9" s="77"/>
      <c r="I9" s="77"/>
      <c r="J9" s="77"/>
      <c r="K9" s="77"/>
      <c r="L9" s="77"/>
      <c r="M9" s="10"/>
      <c r="N9" s="76"/>
      <c r="O9" s="10"/>
      <c r="P9" s="10"/>
      <c r="Q9" s="10"/>
      <c r="R9" s="10"/>
    </row>
    <row r="10" spans="1:18" s="15" customFormat="1" ht="15" customHeight="1" hidden="1" thickBot="1">
      <c r="A10" s="132"/>
      <c r="B10" s="21"/>
      <c r="C10" s="134" t="s">
        <v>86</v>
      </c>
      <c r="D10" s="171" t="s">
        <v>91</v>
      </c>
      <c r="E10" s="171"/>
      <c r="F10" s="171"/>
      <c r="G10" s="135"/>
      <c r="H10" s="135"/>
      <c r="I10" s="135"/>
      <c r="J10" s="135"/>
      <c r="K10" s="135"/>
      <c r="L10" s="135"/>
      <c r="M10" s="10"/>
      <c r="N10" s="76"/>
      <c r="O10" s="10"/>
      <c r="P10" s="10"/>
      <c r="Q10" s="10"/>
      <c r="R10" s="10"/>
    </row>
    <row r="11" spans="2:18" s="15" customFormat="1" ht="15" customHeight="1" hidden="1" thickBot="1">
      <c r="B11" s="21"/>
      <c r="C11" s="166" t="s">
        <v>87</v>
      </c>
      <c r="D11" s="166"/>
      <c r="E11" s="166"/>
      <c r="F11" s="181"/>
      <c r="G11" s="164" t="s">
        <v>88</v>
      </c>
      <c r="H11" s="165"/>
      <c r="I11" s="136"/>
      <c r="J11" s="136"/>
      <c r="K11" s="136"/>
      <c r="L11" s="136"/>
      <c r="M11" s="10"/>
      <c r="N11" s="76"/>
      <c r="O11" s="10"/>
      <c r="P11" s="10"/>
      <c r="Q11" s="10"/>
      <c r="R11" s="10"/>
    </row>
    <row r="12" spans="2:18" s="15" customFormat="1" ht="15" customHeight="1" hidden="1" thickBot="1">
      <c r="B12" s="21"/>
      <c r="C12" s="137"/>
      <c r="D12" s="137"/>
      <c r="E12" s="137"/>
      <c r="F12" s="136"/>
      <c r="G12" s="138"/>
      <c r="H12" s="139"/>
      <c r="I12" s="136"/>
      <c r="J12" s="136"/>
      <c r="K12" s="136"/>
      <c r="L12" s="136"/>
      <c r="M12" s="10"/>
      <c r="N12" s="76"/>
      <c r="O12" s="10"/>
      <c r="P12" s="10"/>
      <c r="Q12" s="10"/>
      <c r="R12" s="10"/>
    </row>
    <row r="13" spans="2:18" s="15" customFormat="1" ht="15" customHeight="1" hidden="1" thickBot="1">
      <c r="B13" s="21"/>
      <c r="C13" s="166" t="s">
        <v>89</v>
      </c>
      <c r="D13" s="166"/>
      <c r="E13" s="166"/>
      <c r="F13" s="166"/>
      <c r="G13" s="167" t="s">
        <v>90</v>
      </c>
      <c r="H13" s="168"/>
      <c r="I13" s="136"/>
      <c r="J13" s="136"/>
      <c r="K13" s="136"/>
      <c r="L13" s="136"/>
      <c r="M13" s="10"/>
      <c r="N13" s="76"/>
      <c r="O13" s="10"/>
      <c r="P13" s="10"/>
      <c r="Q13" s="10"/>
      <c r="R13" s="10"/>
    </row>
    <row r="14" spans="2:18" s="15" customFormat="1" ht="14.25" hidden="1">
      <c r="B14" s="11"/>
      <c r="C14" s="11"/>
      <c r="D14" s="11"/>
      <c r="E14" s="11"/>
      <c r="M14" s="10"/>
      <c r="N14" s="76"/>
      <c r="O14" s="10"/>
      <c r="P14" s="10"/>
      <c r="Q14" s="10"/>
      <c r="R14" s="10"/>
    </row>
    <row r="15" spans="1:94" s="37" customFormat="1" ht="15" customHeight="1" hidden="1">
      <c r="A15" s="140"/>
      <c r="B15" s="40"/>
      <c r="C15" s="174"/>
      <c r="D15" s="174"/>
      <c r="E15" s="174"/>
      <c r="F15" s="174"/>
      <c r="G15" s="130"/>
      <c r="H15" s="130"/>
      <c r="I15" s="41"/>
      <c r="J15" s="39"/>
      <c r="K15" s="36"/>
      <c r="L15" s="36"/>
      <c r="M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row>
    <row r="16" spans="2:18" s="15" customFormat="1" ht="6.75" customHeight="1">
      <c r="B16" s="11"/>
      <c r="C16" s="11"/>
      <c r="D16" s="11"/>
      <c r="E16" s="11"/>
      <c r="M16" s="10"/>
      <c r="N16" s="10"/>
      <c r="O16" s="10"/>
      <c r="P16" s="10"/>
      <c r="Q16" s="10"/>
      <c r="R16" s="10"/>
    </row>
    <row r="17" spans="1:19" s="43" customFormat="1" ht="72">
      <c r="A17" s="83" t="s">
        <v>150</v>
      </c>
      <c r="B17" s="83" t="s">
        <v>117</v>
      </c>
      <c r="C17" s="83" t="s">
        <v>92</v>
      </c>
      <c r="D17" s="83" t="s">
        <v>142</v>
      </c>
      <c r="E17" s="83" t="s">
        <v>143</v>
      </c>
      <c r="F17" s="84" t="s">
        <v>118</v>
      </c>
      <c r="G17" s="85" t="s">
        <v>119</v>
      </c>
      <c r="H17" s="85" t="s">
        <v>124</v>
      </c>
      <c r="I17" s="84" t="s">
        <v>121</v>
      </c>
      <c r="J17" s="84" t="s">
        <v>125</v>
      </c>
      <c r="K17" s="84" t="s">
        <v>120</v>
      </c>
      <c r="L17" s="83" t="s">
        <v>122</v>
      </c>
      <c r="M17" s="84" t="s">
        <v>128</v>
      </c>
      <c r="N17" s="84" t="s">
        <v>127</v>
      </c>
      <c r="O17" s="84" t="s">
        <v>126</v>
      </c>
      <c r="P17" s="84" t="s">
        <v>132</v>
      </c>
      <c r="Q17" s="84" t="s">
        <v>133</v>
      </c>
      <c r="R17" s="84" t="s">
        <v>141</v>
      </c>
      <c r="S17" s="84" t="s">
        <v>94</v>
      </c>
    </row>
    <row r="18" spans="1:19" ht="13.5" customHeight="1" hidden="1" thickBot="1">
      <c r="A18" s="173"/>
      <c r="B18" s="47"/>
      <c r="C18" s="45"/>
      <c r="D18" s="45"/>
      <c r="E18" s="45"/>
      <c r="F18" s="48"/>
      <c r="G18" s="48"/>
      <c r="H18" s="16"/>
      <c r="I18" s="16"/>
      <c r="J18" s="16"/>
      <c r="K18" s="17"/>
      <c r="L18" s="17"/>
      <c r="M18" s="49">
        <f aca="true" t="shared" si="0" ref="M18:M23">(+L18-K18)/7</f>
        <v>0</v>
      </c>
      <c r="N18" s="18"/>
      <c r="O18" s="49">
        <f aca="true" t="shared" si="1" ref="O18:O25">IF(N18=0,0,+N18/J18)</f>
        <v>0</v>
      </c>
      <c r="P18" s="49">
        <f aca="true" t="shared" si="2" ref="P18:P24">+M18*O18</f>
        <v>0</v>
      </c>
      <c r="Q18" s="49">
        <f>IF(L18&lt;=$G$14,P18,0)</f>
        <v>0</v>
      </c>
      <c r="R18" s="49">
        <f>IF($G$14&gt;=L18,M18,0)</f>
        <v>0</v>
      </c>
      <c r="S18" s="16"/>
    </row>
    <row r="19" spans="1:19" s="3" customFormat="1" ht="13.5" customHeight="1" hidden="1" thickBot="1">
      <c r="A19" s="173"/>
      <c r="B19" s="47"/>
      <c r="C19" s="45"/>
      <c r="D19" s="45"/>
      <c r="E19" s="45"/>
      <c r="F19" s="48"/>
      <c r="G19" s="48"/>
      <c r="H19" s="18"/>
      <c r="I19" s="18"/>
      <c r="J19" s="18"/>
      <c r="K19" s="19"/>
      <c r="L19" s="19"/>
      <c r="M19" s="49">
        <f t="shared" si="0"/>
        <v>0</v>
      </c>
      <c r="N19" s="18"/>
      <c r="O19" s="49">
        <f t="shared" si="1"/>
        <v>0</v>
      </c>
      <c r="P19" s="49">
        <f t="shared" si="2"/>
        <v>0</v>
      </c>
      <c r="Q19" s="49">
        <f>IF(L19&lt;=$G$14,P19,0)</f>
        <v>0</v>
      </c>
      <c r="R19" s="49">
        <f>IF($G$14&gt;=L19,M19,0)</f>
        <v>0</v>
      </c>
      <c r="S19" s="129"/>
    </row>
    <row r="20" spans="1:19" s="9" customFormat="1" ht="219" customHeight="1">
      <c r="A20" s="47">
        <v>2</v>
      </c>
      <c r="B20" s="47">
        <v>1102001</v>
      </c>
      <c r="C20" s="108" t="s">
        <v>157</v>
      </c>
      <c r="D20" s="45" t="s">
        <v>158</v>
      </c>
      <c r="E20" s="45" t="s">
        <v>159</v>
      </c>
      <c r="F20" s="13" t="s">
        <v>160</v>
      </c>
      <c r="G20" s="13" t="s">
        <v>161</v>
      </c>
      <c r="H20" s="13" t="s">
        <v>162</v>
      </c>
      <c r="I20" s="13" t="s">
        <v>48</v>
      </c>
      <c r="J20" s="74">
        <v>1</v>
      </c>
      <c r="K20" s="87">
        <v>39749</v>
      </c>
      <c r="L20" s="87">
        <v>39813</v>
      </c>
      <c r="M20" s="46">
        <f t="shared" si="0"/>
        <v>9.142857142857142</v>
      </c>
      <c r="N20" s="74">
        <v>1</v>
      </c>
      <c r="O20" s="46">
        <f t="shared" si="1"/>
        <v>1</v>
      </c>
      <c r="P20" s="46">
        <f t="shared" si="2"/>
        <v>9.142857142857142</v>
      </c>
      <c r="Q20" s="46">
        <f>IF(L20&lt;=$G$10,P20,0)</f>
        <v>0</v>
      </c>
      <c r="R20" s="46">
        <f>IF($G$10&gt;=L20,M20,0)</f>
        <v>0</v>
      </c>
      <c r="S20" s="13" t="s">
        <v>283</v>
      </c>
    </row>
    <row r="21" spans="1:19" ht="346.5" customHeight="1">
      <c r="A21" s="53">
        <v>3</v>
      </c>
      <c r="B21" s="47">
        <v>1402014</v>
      </c>
      <c r="C21" s="45" t="s">
        <v>163</v>
      </c>
      <c r="D21" s="45" t="s">
        <v>164</v>
      </c>
      <c r="E21" s="45" t="s">
        <v>165</v>
      </c>
      <c r="F21" s="12" t="s">
        <v>166</v>
      </c>
      <c r="G21" s="12" t="s">
        <v>167</v>
      </c>
      <c r="H21" s="12" t="s">
        <v>168</v>
      </c>
      <c r="I21" s="12" t="s">
        <v>49</v>
      </c>
      <c r="J21" s="23">
        <v>1</v>
      </c>
      <c r="K21" s="24">
        <v>39749</v>
      </c>
      <c r="L21" s="24">
        <v>39813</v>
      </c>
      <c r="M21" s="46">
        <f t="shared" si="0"/>
        <v>9.142857142857142</v>
      </c>
      <c r="N21" s="74">
        <v>1</v>
      </c>
      <c r="O21" s="55">
        <f t="shared" si="1"/>
        <v>1</v>
      </c>
      <c r="P21" s="46">
        <f t="shared" si="2"/>
        <v>9.142857142857142</v>
      </c>
      <c r="Q21" s="46">
        <f aca="true" t="shared" si="3" ref="Q21:Q47">IF(L21&lt;=$G$10,P21,0)</f>
        <v>0</v>
      </c>
      <c r="R21" s="46">
        <f aca="true" t="shared" si="4" ref="R21:R47">IF($G$10&gt;=L21,M21,0)</f>
        <v>0</v>
      </c>
      <c r="S21" s="16"/>
    </row>
    <row r="22" spans="1:19" ht="229.5">
      <c r="A22" s="53">
        <v>4</v>
      </c>
      <c r="B22" s="47">
        <v>1101002</v>
      </c>
      <c r="C22" s="45" t="s">
        <v>169</v>
      </c>
      <c r="D22" s="45" t="s">
        <v>170</v>
      </c>
      <c r="E22" s="45" t="s">
        <v>171</v>
      </c>
      <c r="F22" s="12" t="s">
        <v>172</v>
      </c>
      <c r="G22" s="12" t="s">
        <v>173</v>
      </c>
      <c r="H22" s="12" t="s">
        <v>174</v>
      </c>
      <c r="I22" s="12" t="s">
        <v>50</v>
      </c>
      <c r="J22" s="23">
        <v>1</v>
      </c>
      <c r="K22" s="24">
        <v>39749</v>
      </c>
      <c r="L22" s="24">
        <v>39813</v>
      </c>
      <c r="M22" s="54">
        <f>(+L22-K22)/7</f>
        <v>9.142857142857142</v>
      </c>
      <c r="N22" s="74">
        <v>1</v>
      </c>
      <c r="O22" s="55">
        <f>IF(N22=0,0,+N22/J22)</f>
        <v>1</v>
      </c>
      <c r="P22" s="46">
        <f t="shared" si="2"/>
        <v>9.142857142857142</v>
      </c>
      <c r="Q22" s="46">
        <f t="shared" si="3"/>
        <v>0</v>
      </c>
      <c r="R22" s="46">
        <f t="shared" si="4"/>
        <v>0</v>
      </c>
      <c r="S22" s="16"/>
    </row>
    <row r="23" spans="1:19" ht="309.75" customHeight="1">
      <c r="A23" s="53">
        <v>6</v>
      </c>
      <c r="B23" s="47">
        <v>1701007</v>
      </c>
      <c r="C23" s="45" t="s">
        <v>175</v>
      </c>
      <c r="D23" s="45" t="s">
        <v>176</v>
      </c>
      <c r="E23" s="45" t="s">
        <v>177</v>
      </c>
      <c r="F23" s="12" t="s">
        <v>178</v>
      </c>
      <c r="G23" s="12" t="s">
        <v>179</v>
      </c>
      <c r="H23" s="12" t="s">
        <v>180</v>
      </c>
      <c r="I23" s="12" t="s">
        <v>51</v>
      </c>
      <c r="J23" s="23">
        <v>1</v>
      </c>
      <c r="K23" s="24">
        <v>39749</v>
      </c>
      <c r="L23" s="24">
        <v>39813</v>
      </c>
      <c r="M23" s="54">
        <f t="shared" si="0"/>
        <v>9.142857142857142</v>
      </c>
      <c r="N23" s="55">
        <v>1</v>
      </c>
      <c r="O23" s="69">
        <f t="shared" si="1"/>
        <v>1</v>
      </c>
      <c r="P23" s="46">
        <f t="shared" si="2"/>
        <v>9.142857142857142</v>
      </c>
      <c r="Q23" s="46">
        <f t="shared" si="3"/>
        <v>0</v>
      </c>
      <c r="R23" s="46">
        <f t="shared" si="4"/>
        <v>0</v>
      </c>
      <c r="S23" s="16"/>
    </row>
    <row r="24" spans="1:19" ht="178.5">
      <c r="A24" s="53">
        <v>7</v>
      </c>
      <c r="B24" s="47"/>
      <c r="C24" s="45" t="s">
        <v>193</v>
      </c>
      <c r="D24" s="45" t="s">
        <v>194</v>
      </c>
      <c r="E24" s="45" t="s">
        <v>189</v>
      </c>
      <c r="F24" s="12" t="s">
        <v>195</v>
      </c>
      <c r="G24" s="13" t="s">
        <v>196</v>
      </c>
      <c r="H24" s="13" t="s">
        <v>47</v>
      </c>
      <c r="I24" s="13" t="s">
        <v>54</v>
      </c>
      <c r="J24" s="50">
        <v>1</v>
      </c>
      <c r="K24" s="51">
        <v>39749</v>
      </c>
      <c r="L24" s="51">
        <v>39812</v>
      </c>
      <c r="M24" s="54">
        <f>(+L24-K24)/7</f>
        <v>9</v>
      </c>
      <c r="N24" s="52">
        <v>1</v>
      </c>
      <c r="O24" s="69">
        <f t="shared" si="1"/>
        <v>1</v>
      </c>
      <c r="P24" s="52">
        <f t="shared" si="2"/>
        <v>9</v>
      </c>
      <c r="Q24" s="46">
        <f t="shared" si="3"/>
        <v>0</v>
      </c>
      <c r="R24" s="46">
        <f t="shared" si="4"/>
        <v>0</v>
      </c>
      <c r="S24" s="16"/>
    </row>
    <row r="25" spans="1:19" s="9" customFormat="1" ht="409.5">
      <c r="A25" s="47">
        <v>10</v>
      </c>
      <c r="B25" s="47">
        <v>1905001</v>
      </c>
      <c r="C25" s="149" t="s">
        <v>198</v>
      </c>
      <c r="D25" s="45" t="s">
        <v>199</v>
      </c>
      <c r="E25" s="45" t="s">
        <v>200</v>
      </c>
      <c r="F25" s="13" t="s">
        <v>201</v>
      </c>
      <c r="G25" s="13" t="s">
        <v>202</v>
      </c>
      <c r="H25" s="13" t="s">
        <v>197</v>
      </c>
      <c r="I25" s="13" t="s">
        <v>55</v>
      </c>
      <c r="J25" s="74">
        <v>1</v>
      </c>
      <c r="K25" s="87">
        <v>39749</v>
      </c>
      <c r="L25" s="87">
        <v>39813</v>
      </c>
      <c r="M25" s="54">
        <f>(+L25-K25)/7</f>
        <v>9.142857142857142</v>
      </c>
      <c r="N25" s="74">
        <v>1</v>
      </c>
      <c r="O25" s="69">
        <f t="shared" si="1"/>
        <v>1</v>
      </c>
      <c r="P25" s="46">
        <f>+M25*O25</f>
        <v>9.142857142857142</v>
      </c>
      <c r="Q25" s="46">
        <f t="shared" si="3"/>
        <v>0</v>
      </c>
      <c r="R25" s="46">
        <f t="shared" si="4"/>
        <v>0</v>
      </c>
      <c r="S25" s="108" t="s">
        <v>98</v>
      </c>
    </row>
    <row r="26" spans="1:19" ht="216.75">
      <c r="A26" s="53">
        <v>11</v>
      </c>
      <c r="B26" s="47">
        <v>1404004</v>
      </c>
      <c r="C26" s="45" t="s">
        <v>203</v>
      </c>
      <c r="D26" s="45" t="s">
        <v>164</v>
      </c>
      <c r="E26" s="45" t="s">
        <v>204</v>
      </c>
      <c r="F26" s="12" t="s">
        <v>205</v>
      </c>
      <c r="G26" s="12" t="s">
        <v>206</v>
      </c>
      <c r="H26" s="12" t="s">
        <v>207</v>
      </c>
      <c r="I26" s="12" t="s">
        <v>56</v>
      </c>
      <c r="J26" s="23">
        <v>1</v>
      </c>
      <c r="K26" s="24">
        <v>39749</v>
      </c>
      <c r="L26" s="24">
        <v>39813</v>
      </c>
      <c r="M26" s="54">
        <f>(+L26-K26)/7</f>
        <v>9.142857142857142</v>
      </c>
      <c r="N26" s="55">
        <v>1</v>
      </c>
      <c r="O26" s="55">
        <f>IF(N26=0,0,+N26/J26)</f>
        <v>1</v>
      </c>
      <c r="P26" s="46">
        <f>+M26*O26</f>
        <v>9.142857142857142</v>
      </c>
      <c r="Q26" s="46">
        <f t="shared" si="3"/>
        <v>0</v>
      </c>
      <c r="R26" s="46">
        <f t="shared" si="4"/>
        <v>0</v>
      </c>
      <c r="S26" s="16"/>
    </row>
    <row r="27" spans="1:19" ht="267.75">
      <c r="A27" s="53">
        <v>12</v>
      </c>
      <c r="B27" s="47">
        <v>1402014</v>
      </c>
      <c r="C27" s="45" t="s">
        <v>208</v>
      </c>
      <c r="D27" s="45" t="s">
        <v>164</v>
      </c>
      <c r="E27" s="45" t="s">
        <v>209</v>
      </c>
      <c r="F27" s="12" t="s">
        <v>205</v>
      </c>
      <c r="G27" s="12" t="s">
        <v>57</v>
      </c>
      <c r="H27" s="12" t="s">
        <v>207</v>
      </c>
      <c r="I27" s="12" t="s">
        <v>56</v>
      </c>
      <c r="J27" s="23">
        <v>1</v>
      </c>
      <c r="K27" s="24">
        <v>39749</v>
      </c>
      <c r="L27" s="24">
        <v>39813</v>
      </c>
      <c r="M27" s="54">
        <f>(+L27-K27)/7</f>
        <v>9.142857142857142</v>
      </c>
      <c r="N27" s="55">
        <v>1</v>
      </c>
      <c r="O27" s="55">
        <f>IF(N27=0,0,+N27/J27)</f>
        <v>1</v>
      </c>
      <c r="P27" s="46">
        <f>+M27*O27</f>
        <v>9.142857142857142</v>
      </c>
      <c r="Q27" s="46">
        <f t="shared" si="3"/>
        <v>0</v>
      </c>
      <c r="R27" s="46">
        <f t="shared" si="4"/>
        <v>0</v>
      </c>
      <c r="S27" s="16"/>
    </row>
    <row r="28" spans="1:19" ht="270" customHeight="1">
      <c r="A28" s="173">
        <v>13</v>
      </c>
      <c r="B28" s="47">
        <v>1402014</v>
      </c>
      <c r="C28" s="45" t="s">
        <v>210</v>
      </c>
      <c r="D28" s="45" t="s">
        <v>164</v>
      </c>
      <c r="E28" s="45" t="s">
        <v>211</v>
      </c>
      <c r="F28" s="12" t="s">
        <v>212</v>
      </c>
      <c r="G28" s="12" t="s">
        <v>206</v>
      </c>
      <c r="H28" s="12" t="s">
        <v>207</v>
      </c>
      <c r="I28" s="12" t="s">
        <v>56</v>
      </c>
      <c r="J28" s="23">
        <v>1</v>
      </c>
      <c r="K28" s="24">
        <v>39749</v>
      </c>
      <c r="L28" s="24">
        <v>39813</v>
      </c>
      <c r="M28" s="54">
        <f aca="true" t="shared" si="5" ref="M28:M44">(+L28-K28)/7</f>
        <v>9.142857142857142</v>
      </c>
      <c r="N28" s="55">
        <v>1</v>
      </c>
      <c r="O28" s="55">
        <f aca="true" t="shared" si="6" ref="O28:O44">IF(N28=0,0,+N28/J28)</f>
        <v>1</v>
      </c>
      <c r="P28" s="46">
        <f aca="true" t="shared" si="7" ref="P28:P44">+M28*O28</f>
        <v>9.142857142857142</v>
      </c>
      <c r="Q28" s="46">
        <f t="shared" si="3"/>
        <v>0</v>
      </c>
      <c r="R28" s="46">
        <f t="shared" si="4"/>
        <v>0</v>
      </c>
      <c r="S28" s="16"/>
    </row>
    <row r="29" spans="1:19" ht="162" customHeight="1">
      <c r="A29" s="173"/>
      <c r="B29" s="47"/>
      <c r="C29" s="45" t="s">
        <v>213</v>
      </c>
      <c r="D29" s="45" t="s">
        <v>164</v>
      </c>
      <c r="E29" s="45" t="s">
        <v>211</v>
      </c>
      <c r="F29" s="12" t="s">
        <v>212</v>
      </c>
      <c r="G29" s="12" t="s">
        <v>206</v>
      </c>
      <c r="H29" s="12" t="s">
        <v>207</v>
      </c>
      <c r="I29" s="12" t="s">
        <v>56</v>
      </c>
      <c r="J29" s="23">
        <v>1</v>
      </c>
      <c r="K29" s="24">
        <v>39749</v>
      </c>
      <c r="L29" s="24">
        <v>39813</v>
      </c>
      <c r="M29" s="54">
        <f t="shared" si="5"/>
        <v>9.142857142857142</v>
      </c>
      <c r="N29" s="55">
        <v>1</v>
      </c>
      <c r="O29" s="55">
        <f t="shared" si="6"/>
        <v>1</v>
      </c>
      <c r="P29" s="46">
        <f t="shared" si="7"/>
        <v>9.142857142857142</v>
      </c>
      <c r="Q29" s="46">
        <f t="shared" si="3"/>
        <v>0</v>
      </c>
      <c r="R29" s="46">
        <f t="shared" si="4"/>
        <v>0</v>
      </c>
      <c r="S29" s="16"/>
    </row>
    <row r="30" spans="1:19" ht="111" customHeight="1">
      <c r="A30" s="173"/>
      <c r="B30" s="47"/>
      <c r="C30" s="47" t="s">
        <v>214</v>
      </c>
      <c r="D30" s="45" t="s">
        <v>164</v>
      </c>
      <c r="E30" s="45" t="s">
        <v>211</v>
      </c>
      <c r="F30" s="12" t="s">
        <v>212</v>
      </c>
      <c r="G30" s="12" t="s">
        <v>206</v>
      </c>
      <c r="H30" s="12" t="s">
        <v>207</v>
      </c>
      <c r="I30" s="12" t="s">
        <v>56</v>
      </c>
      <c r="J30" s="23">
        <v>1</v>
      </c>
      <c r="K30" s="24">
        <v>39749</v>
      </c>
      <c r="L30" s="24">
        <v>39813</v>
      </c>
      <c r="M30" s="54">
        <f>(+L30-K30)/7</f>
        <v>9.142857142857142</v>
      </c>
      <c r="N30" s="55">
        <v>1</v>
      </c>
      <c r="O30" s="55">
        <f>IF(N30=0,0,+N30/J30)</f>
        <v>1</v>
      </c>
      <c r="P30" s="46">
        <f>+M30*O30</f>
        <v>9.142857142857142</v>
      </c>
      <c r="Q30" s="46">
        <f t="shared" si="3"/>
        <v>0</v>
      </c>
      <c r="R30" s="46">
        <f t="shared" si="4"/>
        <v>0</v>
      </c>
      <c r="S30" s="16"/>
    </row>
    <row r="31" spans="1:19" ht="178.5">
      <c r="A31" s="173"/>
      <c r="B31" s="47"/>
      <c r="C31" s="45" t="s">
        <v>58</v>
      </c>
      <c r="D31" s="45" t="s">
        <v>164</v>
      </c>
      <c r="E31" s="45" t="s">
        <v>211</v>
      </c>
      <c r="F31" s="12" t="s">
        <v>212</v>
      </c>
      <c r="G31" s="12" t="s">
        <v>206</v>
      </c>
      <c r="H31" s="12" t="s">
        <v>207</v>
      </c>
      <c r="I31" s="12" t="s">
        <v>56</v>
      </c>
      <c r="J31" s="23">
        <v>1</v>
      </c>
      <c r="K31" s="24">
        <v>39749</v>
      </c>
      <c r="L31" s="24">
        <v>39813</v>
      </c>
      <c r="M31" s="54">
        <f>(+L31-K31)/7</f>
        <v>9.142857142857142</v>
      </c>
      <c r="N31" s="55">
        <v>1</v>
      </c>
      <c r="O31" s="55">
        <f>IF(N31=0,0,+N31/J31)</f>
        <v>1</v>
      </c>
      <c r="P31" s="46">
        <f>+M31*O31</f>
        <v>9.142857142857142</v>
      </c>
      <c r="Q31" s="46">
        <f t="shared" si="3"/>
        <v>0</v>
      </c>
      <c r="R31" s="46">
        <f t="shared" si="4"/>
        <v>0</v>
      </c>
      <c r="S31" s="16"/>
    </row>
    <row r="32" spans="1:19" ht="221.25" customHeight="1">
      <c r="A32" s="53">
        <v>14</v>
      </c>
      <c r="B32" s="47">
        <v>1902001</v>
      </c>
      <c r="C32" s="45" t="s">
        <v>215</v>
      </c>
      <c r="D32" s="45" t="s">
        <v>164</v>
      </c>
      <c r="E32" s="45" t="s">
        <v>216</v>
      </c>
      <c r="F32" s="12" t="s">
        <v>212</v>
      </c>
      <c r="G32" s="12" t="s">
        <v>206</v>
      </c>
      <c r="H32" s="12" t="s">
        <v>207</v>
      </c>
      <c r="I32" s="12" t="s">
        <v>56</v>
      </c>
      <c r="J32" s="23">
        <v>1</v>
      </c>
      <c r="K32" s="24">
        <v>39749</v>
      </c>
      <c r="L32" s="24">
        <v>39813</v>
      </c>
      <c r="M32" s="54">
        <f t="shared" si="5"/>
        <v>9.142857142857142</v>
      </c>
      <c r="N32" s="55">
        <v>1</v>
      </c>
      <c r="O32" s="55">
        <f t="shared" si="6"/>
        <v>1</v>
      </c>
      <c r="P32" s="46">
        <f t="shared" si="7"/>
        <v>9.142857142857142</v>
      </c>
      <c r="Q32" s="46">
        <f t="shared" si="3"/>
        <v>0</v>
      </c>
      <c r="R32" s="46">
        <f t="shared" si="4"/>
        <v>0</v>
      </c>
      <c r="S32" s="16"/>
    </row>
    <row r="33" spans="1:19" ht="242.25">
      <c r="A33" s="53">
        <v>16</v>
      </c>
      <c r="B33" s="47">
        <v>1404004</v>
      </c>
      <c r="C33" s="45" t="s">
        <v>217</v>
      </c>
      <c r="D33" s="45" t="s">
        <v>164</v>
      </c>
      <c r="E33" s="45" t="s">
        <v>218</v>
      </c>
      <c r="F33" s="12" t="s">
        <v>219</v>
      </c>
      <c r="G33" s="12" t="s">
        <v>206</v>
      </c>
      <c r="H33" s="12" t="s">
        <v>207</v>
      </c>
      <c r="I33" s="12" t="s">
        <v>56</v>
      </c>
      <c r="J33" s="23">
        <v>1</v>
      </c>
      <c r="K33" s="24">
        <v>39749</v>
      </c>
      <c r="L33" s="24">
        <v>39813</v>
      </c>
      <c r="M33" s="54">
        <f>(+L33-K33)/7</f>
        <v>9.142857142857142</v>
      </c>
      <c r="N33" s="55">
        <v>1</v>
      </c>
      <c r="O33" s="55">
        <f>IF(N33=0,0,+N33/J33)</f>
        <v>1</v>
      </c>
      <c r="P33" s="46">
        <f>+M33*O33</f>
        <v>9.142857142857142</v>
      </c>
      <c r="Q33" s="46">
        <f t="shared" si="3"/>
        <v>0</v>
      </c>
      <c r="R33" s="46">
        <f t="shared" si="4"/>
        <v>0</v>
      </c>
      <c r="S33" s="16"/>
    </row>
    <row r="34" spans="1:19" ht="191.25">
      <c r="A34" s="53">
        <v>17</v>
      </c>
      <c r="B34" s="47">
        <v>1405001</v>
      </c>
      <c r="C34" s="45" t="s">
        <v>220</v>
      </c>
      <c r="D34" s="45" t="s">
        <v>164</v>
      </c>
      <c r="E34" s="45" t="s">
        <v>221</v>
      </c>
      <c r="F34" s="12" t="s">
        <v>222</v>
      </c>
      <c r="G34" s="12" t="s">
        <v>223</v>
      </c>
      <c r="H34" s="12" t="s">
        <v>224</v>
      </c>
      <c r="I34" s="12" t="s">
        <v>56</v>
      </c>
      <c r="J34" s="23">
        <v>1</v>
      </c>
      <c r="K34" s="24">
        <v>39749</v>
      </c>
      <c r="L34" s="24">
        <v>39813</v>
      </c>
      <c r="M34" s="54">
        <f>(+L34-K34)/7</f>
        <v>9.142857142857142</v>
      </c>
      <c r="N34" s="55">
        <v>1</v>
      </c>
      <c r="O34" s="55">
        <f>IF(N34=0,0,+N34/J34)</f>
        <v>1</v>
      </c>
      <c r="P34" s="46">
        <f>+M34*O34</f>
        <v>9.142857142857142</v>
      </c>
      <c r="Q34" s="46">
        <f t="shared" si="3"/>
        <v>0</v>
      </c>
      <c r="R34" s="46">
        <f t="shared" si="4"/>
        <v>0</v>
      </c>
      <c r="S34" s="16"/>
    </row>
    <row r="35" spans="1:19" ht="374.25" customHeight="1">
      <c r="A35" s="53">
        <v>18</v>
      </c>
      <c r="B35" s="47">
        <v>1102001</v>
      </c>
      <c r="C35" s="45" t="s">
        <v>225</v>
      </c>
      <c r="D35" s="45" t="s">
        <v>226</v>
      </c>
      <c r="E35" s="45" t="s">
        <v>227</v>
      </c>
      <c r="F35" s="12" t="s">
        <v>228</v>
      </c>
      <c r="G35" s="12" t="s">
        <v>229</v>
      </c>
      <c r="H35" s="12" t="s">
        <v>230</v>
      </c>
      <c r="I35" s="12" t="s">
        <v>59</v>
      </c>
      <c r="J35" s="23">
        <v>1</v>
      </c>
      <c r="K35" s="24">
        <v>39749</v>
      </c>
      <c r="L35" s="24">
        <v>39813</v>
      </c>
      <c r="M35" s="54">
        <f t="shared" si="5"/>
        <v>9.142857142857142</v>
      </c>
      <c r="N35" s="55">
        <v>1</v>
      </c>
      <c r="O35" s="55">
        <f t="shared" si="6"/>
        <v>1</v>
      </c>
      <c r="P35" s="46">
        <f t="shared" si="7"/>
        <v>9.142857142857142</v>
      </c>
      <c r="Q35" s="46">
        <f t="shared" si="3"/>
        <v>0</v>
      </c>
      <c r="R35" s="46">
        <f t="shared" si="4"/>
        <v>0</v>
      </c>
      <c r="S35" s="16"/>
    </row>
    <row r="36" spans="1:19" s="9" customFormat="1" ht="216.75">
      <c r="A36" s="47">
        <v>22</v>
      </c>
      <c r="B36" s="45">
        <v>1102001</v>
      </c>
      <c r="C36" s="45" t="s">
        <v>255</v>
      </c>
      <c r="D36" s="45" t="s">
        <v>256</v>
      </c>
      <c r="E36" s="45" t="s">
        <v>257</v>
      </c>
      <c r="F36" s="148" t="s">
        <v>258</v>
      </c>
      <c r="G36" s="148" t="s">
        <v>259</v>
      </c>
      <c r="H36" s="148" t="s">
        <v>260</v>
      </c>
      <c r="I36" s="148" t="s">
        <v>64</v>
      </c>
      <c r="J36" s="74">
        <v>1</v>
      </c>
      <c r="K36" s="87">
        <v>39749</v>
      </c>
      <c r="L36" s="87">
        <v>39813</v>
      </c>
      <c r="M36" s="54">
        <f t="shared" si="5"/>
        <v>9.142857142857142</v>
      </c>
      <c r="N36" s="46">
        <v>0.9</v>
      </c>
      <c r="O36" s="46">
        <f t="shared" si="6"/>
        <v>0.9</v>
      </c>
      <c r="P36" s="46">
        <f t="shared" si="7"/>
        <v>8.228571428571428</v>
      </c>
      <c r="Q36" s="46">
        <f t="shared" si="3"/>
        <v>0</v>
      </c>
      <c r="R36" s="46">
        <f t="shared" si="4"/>
        <v>0</v>
      </c>
      <c r="S36" s="13" t="s">
        <v>99</v>
      </c>
    </row>
    <row r="37" spans="1:19" ht="331.5">
      <c r="A37" s="53">
        <v>23</v>
      </c>
      <c r="B37" s="47">
        <v>1803004</v>
      </c>
      <c r="C37" s="65" t="s">
        <v>261</v>
      </c>
      <c r="D37" s="45" t="s">
        <v>262</v>
      </c>
      <c r="E37" s="45" t="s">
        <v>263</v>
      </c>
      <c r="F37" s="64" t="s">
        <v>264</v>
      </c>
      <c r="G37" s="64" t="s">
        <v>265</v>
      </c>
      <c r="H37" s="64" t="s">
        <v>266</v>
      </c>
      <c r="I37" s="64" t="s">
        <v>65</v>
      </c>
      <c r="J37" s="23">
        <v>1</v>
      </c>
      <c r="K37" s="24">
        <v>39749</v>
      </c>
      <c r="L37" s="24">
        <v>39813</v>
      </c>
      <c r="M37" s="54">
        <f t="shared" si="5"/>
        <v>9.142857142857142</v>
      </c>
      <c r="N37" s="55">
        <v>1</v>
      </c>
      <c r="O37" s="55">
        <f t="shared" si="6"/>
        <v>1</v>
      </c>
      <c r="P37" s="46">
        <f t="shared" si="7"/>
        <v>9.142857142857142</v>
      </c>
      <c r="Q37" s="46">
        <f t="shared" si="3"/>
        <v>0</v>
      </c>
      <c r="R37" s="46">
        <f t="shared" si="4"/>
        <v>0</v>
      </c>
      <c r="S37" s="16"/>
    </row>
    <row r="38" spans="1:19" ht="336.75" customHeight="1">
      <c r="A38" s="53">
        <v>24</v>
      </c>
      <c r="B38" s="45">
        <v>1801100</v>
      </c>
      <c r="C38" s="65" t="s">
        <v>267</v>
      </c>
      <c r="D38" s="65" t="s">
        <v>268</v>
      </c>
      <c r="E38" s="65" t="s">
        <v>269</v>
      </c>
      <c r="F38" s="66" t="s">
        <v>270</v>
      </c>
      <c r="G38" s="66" t="s">
        <v>271</v>
      </c>
      <c r="H38" s="66" t="s">
        <v>272</v>
      </c>
      <c r="I38" s="66" t="s">
        <v>66</v>
      </c>
      <c r="J38" s="23">
        <v>1</v>
      </c>
      <c r="K38" s="24">
        <v>39749</v>
      </c>
      <c r="L38" s="24">
        <v>39813</v>
      </c>
      <c r="M38" s="54">
        <f t="shared" si="5"/>
        <v>9.142857142857142</v>
      </c>
      <c r="N38" s="55">
        <v>1</v>
      </c>
      <c r="O38" s="55">
        <f t="shared" si="6"/>
        <v>1</v>
      </c>
      <c r="P38" s="46">
        <f t="shared" si="7"/>
        <v>9.142857142857142</v>
      </c>
      <c r="Q38" s="46">
        <f t="shared" si="3"/>
        <v>0</v>
      </c>
      <c r="R38" s="46">
        <f t="shared" si="4"/>
        <v>0</v>
      </c>
      <c r="S38" s="16"/>
    </row>
    <row r="39" spans="1:19" ht="216.75">
      <c r="A39" s="53">
        <v>25</v>
      </c>
      <c r="B39" s="47">
        <v>2102001</v>
      </c>
      <c r="C39" s="47" t="s">
        <v>273</v>
      </c>
      <c r="D39" s="47" t="s">
        <v>274</v>
      </c>
      <c r="E39" s="47" t="s">
        <v>275</v>
      </c>
      <c r="F39" s="67" t="s">
        <v>276</v>
      </c>
      <c r="G39" s="67" t="s">
        <v>277</v>
      </c>
      <c r="H39" s="67" t="s">
        <v>278</v>
      </c>
      <c r="I39" s="67" t="s">
        <v>67</v>
      </c>
      <c r="J39" s="23">
        <v>1</v>
      </c>
      <c r="K39" s="24">
        <v>39749</v>
      </c>
      <c r="L39" s="24">
        <v>39813</v>
      </c>
      <c r="M39" s="54">
        <f t="shared" si="5"/>
        <v>9.142857142857142</v>
      </c>
      <c r="N39" s="74">
        <v>1</v>
      </c>
      <c r="O39" s="46">
        <f t="shared" si="6"/>
        <v>1</v>
      </c>
      <c r="P39" s="46">
        <f t="shared" si="7"/>
        <v>9.142857142857142</v>
      </c>
      <c r="Q39" s="46">
        <f t="shared" si="3"/>
        <v>0</v>
      </c>
      <c r="R39" s="46">
        <f t="shared" si="4"/>
        <v>0</v>
      </c>
      <c r="S39" s="16"/>
    </row>
    <row r="40" spans="1:19" s="9" customFormat="1" ht="132.75" customHeight="1">
      <c r="A40" s="47">
        <v>28</v>
      </c>
      <c r="B40" s="45"/>
      <c r="C40" s="45" t="s">
        <v>2</v>
      </c>
      <c r="D40" s="45" t="s">
        <v>3</v>
      </c>
      <c r="E40" s="45" t="s">
        <v>4</v>
      </c>
      <c r="F40" s="86" t="s">
        <v>5</v>
      </c>
      <c r="G40" s="86" t="s">
        <v>6</v>
      </c>
      <c r="H40" s="86" t="s">
        <v>7</v>
      </c>
      <c r="I40" s="86" t="s">
        <v>68</v>
      </c>
      <c r="J40" s="74">
        <v>2</v>
      </c>
      <c r="K40" s="87">
        <v>39423</v>
      </c>
      <c r="L40" s="87">
        <v>39782</v>
      </c>
      <c r="M40" s="46">
        <f t="shared" si="5"/>
        <v>51.285714285714285</v>
      </c>
      <c r="N40" s="55">
        <v>2</v>
      </c>
      <c r="O40" s="55">
        <f t="shared" si="6"/>
        <v>1</v>
      </c>
      <c r="P40" s="46">
        <f t="shared" si="7"/>
        <v>51.285714285714285</v>
      </c>
      <c r="Q40" s="46">
        <f t="shared" si="3"/>
        <v>0</v>
      </c>
      <c r="R40" s="46">
        <f t="shared" si="4"/>
        <v>0</v>
      </c>
      <c r="S40" s="18"/>
    </row>
    <row r="41" spans="1:19" ht="195" customHeight="1">
      <c r="A41" s="53">
        <v>29</v>
      </c>
      <c r="B41" s="45">
        <v>1802002</v>
      </c>
      <c r="C41" s="45" t="s">
        <v>8</v>
      </c>
      <c r="D41" s="45" t="s">
        <v>9</v>
      </c>
      <c r="E41" s="45" t="s">
        <v>10</v>
      </c>
      <c r="F41" s="68" t="s">
        <v>11</v>
      </c>
      <c r="G41" s="68" t="s">
        <v>12</v>
      </c>
      <c r="H41" s="68" t="s">
        <v>13</v>
      </c>
      <c r="I41" s="68" t="s">
        <v>69</v>
      </c>
      <c r="J41" s="23">
        <v>1</v>
      </c>
      <c r="K41" s="24">
        <v>39423</v>
      </c>
      <c r="L41" s="24">
        <v>39782</v>
      </c>
      <c r="M41" s="54">
        <f t="shared" si="5"/>
        <v>51.285714285714285</v>
      </c>
      <c r="N41" s="46">
        <v>1</v>
      </c>
      <c r="O41" s="46">
        <f t="shared" si="6"/>
        <v>1</v>
      </c>
      <c r="P41" s="46">
        <f t="shared" si="7"/>
        <v>51.285714285714285</v>
      </c>
      <c r="Q41" s="46">
        <f t="shared" si="3"/>
        <v>0</v>
      </c>
      <c r="R41" s="46">
        <f t="shared" si="4"/>
        <v>0</v>
      </c>
      <c r="S41" s="16"/>
    </row>
    <row r="42" spans="1:19" s="9" customFormat="1" ht="133.5" customHeight="1">
      <c r="A42" s="172">
        <v>33</v>
      </c>
      <c r="B42" s="169"/>
      <c r="C42" s="169" t="s">
        <v>26</v>
      </c>
      <c r="D42" s="169" t="s">
        <v>268</v>
      </c>
      <c r="E42" s="169" t="s">
        <v>27</v>
      </c>
      <c r="F42" s="146" t="s">
        <v>28</v>
      </c>
      <c r="G42" s="146" t="s">
        <v>29</v>
      </c>
      <c r="H42" s="146" t="s">
        <v>30</v>
      </c>
      <c r="I42" s="74" t="s">
        <v>75</v>
      </c>
      <c r="J42" s="74">
        <v>1</v>
      </c>
      <c r="K42" s="87">
        <v>39423</v>
      </c>
      <c r="L42" s="87">
        <v>39782</v>
      </c>
      <c r="M42" s="54">
        <f t="shared" si="5"/>
        <v>51.285714285714285</v>
      </c>
      <c r="N42" s="46">
        <v>1</v>
      </c>
      <c r="O42" s="46">
        <f t="shared" si="6"/>
        <v>1</v>
      </c>
      <c r="P42" s="46">
        <f t="shared" si="7"/>
        <v>51.285714285714285</v>
      </c>
      <c r="Q42" s="46">
        <f t="shared" si="3"/>
        <v>0</v>
      </c>
      <c r="R42" s="46">
        <f t="shared" si="4"/>
        <v>0</v>
      </c>
      <c r="S42" s="13" t="s">
        <v>101</v>
      </c>
    </row>
    <row r="43" spans="1:19" s="9" customFormat="1" ht="96.75" customHeight="1">
      <c r="A43" s="172"/>
      <c r="B43" s="170"/>
      <c r="C43" s="170"/>
      <c r="D43" s="170"/>
      <c r="E43" s="170"/>
      <c r="F43" s="147" t="s">
        <v>31</v>
      </c>
      <c r="G43" s="147" t="s">
        <v>32</v>
      </c>
      <c r="H43" s="147" t="s">
        <v>33</v>
      </c>
      <c r="I43" s="145" t="s">
        <v>76</v>
      </c>
      <c r="J43" s="74">
        <v>1</v>
      </c>
      <c r="K43" s="87">
        <v>39423</v>
      </c>
      <c r="L43" s="87">
        <v>39782</v>
      </c>
      <c r="M43" s="54">
        <f t="shared" si="5"/>
        <v>51.285714285714285</v>
      </c>
      <c r="N43" s="46">
        <v>1</v>
      </c>
      <c r="O43" s="46">
        <f t="shared" si="6"/>
        <v>1</v>
      </c>
      <c r="P43" s="46">
        <f t="shared" si="7"/>
        <v>51.285714285714285</v>
      </c>
      <c r="Q43" s="46">
        <f t="shared" si="3"/>
        <v>0</v>
      </c>
      <c r="R43" s="46">
        <f t="shared" si="4"/>
        <v>0</v>
      </c>
      <c r="S43" s="13" t="s">
        <v>102</v>
      </c>
    </row>
    <row r="44" spans="1:19" s="11" customFormat="1" ht="204">
      <c r="A44" s="47">
        <v>34</v>
      </c>
      <c r="B44" s="47"/>
      <c r="C44" s="45" t="s">
        <v>34</v>
      </c>
      <c r="D44" s="45" t="s">
        <v>35</v>
      </c>
      <c r="E44" s="45" t="s">
        <v>36</v>
      </c>
      <c r="F44" s="141" t="s">
        <v>37</v>
      </c>
      <c r="G44" s="141" t="s">
        <v>38</v>
      </c>
      <c r="H44" s="141" t="s">
        <v>39</v>
      </c>
      <c r="I44" s="141" t="s">
        <v>73</v>
      </c>
      <c r="J44" s="74">
        <v>1</v>
      </c>
      <c r="K44" s="87">
        <v>39423</v>
      </c>
      <c r="L44" s="87">
        <v>39782</v>
      </c>
      <c r="M44" s="54">
        <f t="shared" si="5"/>
        <v>51.285714285714285</v>
      </c>
      <c r="N44" s="55">
        <v>1</v>
      </c>
      <c r="O44" s="55">
        <f t="shared" si="6"/>
        <v>1</v>
      </c>
      <c r="P44" s="46">
        <f t="shared" si="7"/>
        <v>51.285714285714285</v>
      </c>
      <c r="Q44" s="46">
        <f t="shared" si="3"/>
        <v>0</v>
      </c>
      <c r="R44" s="46">
        <f t="shared" si="4"/>
        <v>0</v>
      </c>
      <c r="S44" s="13" t="s">
        <v>96</v>
      </c>
    </row>
    <row r="45" spans="1:19" s="143" customFormat="1" ht="127.5">
      <c r="A45" s="47">
        <v>35</v>
      </c>
      <c r="B45" s="47"/>
      <c r="C45" s="45" t="s">
        <v>40</v>
      </c>
      <c r="D45" s="45" t="s">
        <v>41</v>
      </c>
      <c r="E45" s="45" t="s">
        <v>42</v>
      </c>
      <c r="F45" s="142" t="s">
        <v>43</v>
      </c>
      <c r="G45" s="142" t="s">
        <v>44</v>
      </c>
      <c r="H45" s="142" t="s">
        <v>45</v>
      </c>
      <c r="I45" s="141" t="s">
        <v>74</v>
      </c>
      <c r="J45" s="74">
        <v>1</v>
      </c>
      <c r="K45" s="87">
        <v>39423</v>
      </c>
      <c r="L45" s="87">
        <v>39782</v>
      </c>
      <c r="M45" s="54">
        <f>(+L45-K45)/7</f>
        <v>51.285714285714285</v>
      </c>
      <c r="N45" s="74">
        <v>1</v>
      </c>
      <c r="O45" s="46">
        <f>IF(N45=0,0,+N45/J45)</f>
        <v>1</v>
      </c>
      <c r="P45" s="46">
        <f>+M45*O45</f>
        <v>51.285714285714285</v>
      </c>
      <c r="Q45" s="46">
        <f t="shared" si="3"/>
        <v>0</v>
      </c>
      <c r="R45" s="46">
        <f t="shared" si="4"/>
        <v>0</v>
      </c>
      <c r="S45" s="13" t="s">
        <v>287</v>
      </c>
    </row>
    <row r="46" spans="1:19" s="9" customFormat="1" ht="165.75" customHeight="1">
      <c r="A46" s="172">
        <v>36</v>
      </c>
      <c r="B46" s="47"/>
      <c r="C46" s="45" t="s">
        <v>46</v>
      </c>
      <c r="D46" s="45" t="s">
        <v>268</v>
      </c>
      <c r="E46" s="45" t="s">
        <v>27</v>
      </c>
      <c r="F46" s="144" t="s">
        <v>28</v>
      </c>
      <c r="G46" s="144" t="s">
        <v>29</v>
      </c>
      <c r="H46" s="144" t="s">
        <v>30</v>
      </c>
      <c r="I46" s="74" t="s">
        <v>75</v>
      </c>
      <c r="J46" s="74">
        <v>1</v>
      </c>
      <c r="K46" s="87">
        <v>39423</v>
      </c>
      <c r="L46" s="87">
        <v>39782</v>
      </c>
      <c r="M46" s="54">
        <f>(+L46-K46)/7</f>
        <v>51.285714285714285</v>
      </c>
      <c r="N46" s="74">
        <v>1</v>
      </c>
      <c r="O46" s="46">
        <f>IF(N46=0,0,+N46/J46)</f>
        <v>1</v>
      </c>
      <c r="P46" s="46">
        <f>+M46*O46</f>
        <v>51.285714285714285</v>
      </c>
      <c r="Q46" s="46">
        <f t="shared" si="3"/>
        <v>0</v>
      </c>
      <c r="R46" s="46">
        <f t="shared" si="4"/>
        <v>0</v>
      </c>
      <c r="S46" s="13" t="s">
        <v>101</v>
      </c>
    </row>
    <row r="47" spans="1:19" s="9" customFormat="1" ht="107.25" customHeight="1">
      <c r="A47" s="172"/>
      <c r="B47" s="47"/>
      <c r="C47" s="45"/>
      <c r="D47" s="45"/>
      <c r="E47" s="45"/>
      <c r="F47" s="145" t="s">
        <v>31</v>
      </c>
      <c r="G47" s="145" t="s">
        <v>32</v>
      </c>
      <c r="H47" s="145" t="s">
        <v>31</v>
      </c>
      <c r="I47" s="145" t="s">
        <v>76</v>
      </c>
      <c r="J47" s="74">
        <v>1</v>
      </c>
      <c r="K47" s="87">
        <v>39423</v>
      </c>
      <c r="L47" s="87">
        <v>39782</v>
      </c>
      <c r="M47" s="54">
        <f>(+L47-K47)/7</f>
        <v>51.285714285714285</v>
      </c>
      <c r="N47" s="74">
        <v>1</v>
      </c>
      <c r="O47" s="46">
        <f>IF(N47=0,0,+N47/J47)</f>
        <v>1</v>
      </c>
      <c r="P47" s="46">
        <f>+M47*O47</f>
        <v>51.285714285714285</v>
      </c>
      <c r="Q47" s="46">
        <f t="shared" si="3"/>
        <v>0</v>
      </c>
      <c r="R47" s="46">
        <f t="shared" si="4"/>
        <v>0</v>
      </c>
      <c r="S47" s="13" t="s">
        <v>102</v>
      </c>
    </row>
    <row r="48" spans="1:19" s="22" customFormat="1" ht="12.75">
      <c r="A48" s="62"/>
      <c r="B48" s="62"/>
      <c r="C48" s="62"/>
      <c r="D48" s="62"/>
      <c r="E48" s="62"/>
      <c r="F48" s="62"/>
      <c r="G48" s="62"/>
      <c r="H48" s="62"/>
      <c r="I48" s="62"/>
      <c r="J48" s="62"/>
      <c r="K48" s="62"/>
      <c r="L48" s="62"/>
      <c r="M48" s="63">
        <f>SUM(M18:M47)</f>
        <v>593</v>
      </c>
      <c r="N48" s="62"/>
      <c r="O48" s="63">
        <f>SUM(O18:O47)</f>
        <v>27.9</v>
      </c>
      <c r="P48" s="63">
        <f>SUM(P18:P47)</f>
        <v>592.0857142857143</v>
      </c>
      <c r="Q48" s="63">
        <f>SUM(Q18:Q47)</f>
        <v>0</v>
      </c>
      <c r="R48" s="63">
        <f>SUM(R18:R47)</f>
        <v>0</v>
      </c>
      <c r="S48" s="62"/>
    </row>
    <row r="49" spans="1:18" ht="12.75">
      <c r="A49" s="11"/>
      <c r="B49" s="11"/>
      <c r="C49" s="180" t="s">
        <v>130</v>
      </c>
      <c r="D49" s="180"/>
      <c r="E49" s="180"/>
      <c r="F49" s="180"/>
      <c r="G49" s="180"/>
      <c r="H49" s="180"/>
      <c r="I49" s="180"/>
      <c r="J49" s="15"/>
      <c r="K49" s="15"/>
      <c r="L49" s="15"/>
      <c r="N49" s="11"/>
      <c r="O49" s="11"/>
      <c r="P49" s="11"/>
      <c r="Q49" s="11"/>
      <c r="R49" s="11"/>
    </row>
    <row r="50" spans="1:18" ht="12.75">
      <c r="A50" s="15"/>
      <c r="B50" s="11"/>
      <c r="C50" s="11" t="s">
        <v>131</v>
      </c>
      <c r="D50" s="11"/>
      <c r="E50" s="11"/>
      <c r="F50" s="15"/>
      <c r="G50" s="15"/>
      <c r="H50" s="15"/>
      <c r="I50" s="15"/>
      <c r="J50" s="15"/>
      <c r="K50" s="15"/>
      <c r="L50" s="15"/>
      <c r="N50" s="11"/>
      <c r="O50" s="11"/>
      <c r="P50" s="11"/>
      <c r="Q50" s="11"/>
      <c r="R50" s="11"/>
    </row>
    <row r="51" ht="5.25" customHeight="1" thickBot="1"/>
    <row r="52" spans="3:9" ht="12.75">
      <c r="C52" s="9" t="s">
        <v>134</v>
      </c>
      <c r="G52" s="5" t="s">
        <v>139</v>
      </c>
      <c r="H52" s="6"/>
      <c r="I52" s="25">
        <f>+R48</f>
        <v>0</v>
      </c>
    </row>
    <row r="53" spans="7:12" ht="8.25" customHeight="1" thickBot="1">
      <c r="G53" s="7"/>
      <c r="H53" s="1"/>
      <c r="I53" s="26"/>
      <c r="L53" s="15"/>
    </row>
    <row r="54" ht="9.75" customHeight="1" thickBot="1"/>
    <row r="55" spans="3:9" ht="12.75">
      <c r="C55" s="9" t="s">
        <v>137</v>
      </c>
      <c r="G55" s="5" t="s">
        <v>129</v>
      </c>
      <c r="H55" s="6"/>
      <c r="I55" s="8">
        <f>IF(Q48=0,0,+Q48/I52)</f>
        <v>0</v>
      </c>
    </row>
    <row r="56" spans="7:9" ht="8.25" customHeight="1" thickBot="1">
      <c r="G56" s="32"/>
      <c r="H56" s="1"/>
      <c r="I56" s="33"/>
    </row>
    <row r="57" spans="7:9" ht="12.75">
      <c r="G57" s="31"/>
      <c r="H57" s="4"/>
      <c r="I57" s="30"/>
    </row>
    <row r="58" spans="7:9" ht="12.75">
      <c r="G58" s="31"/>
      <c r="H58" s="4"/>
      <c r="I58" s="30"/>
    </row>
    <row r="59" spans="7:9" ht="12.75">
      <c r="G59" s="31"/>
      <c r="H59" s="4"/>
      <c r="I59" s="30"/>
    </row>
    <row r="60" spans="7:9" ht="12.75">
      <c r="G60" s="31"/>
      <c r="H60" s="4"/>
      <c r="I60" s="30"/>
    </row>
    <row r="61" spans="7:9" ht="12.75">
      <c r="G61" s="31"/>
      <c r="H61" s="4"/>
      <c r="I61" s="30"/>
    </row>
    <row r="62" spans="1:108" s="11" customFormat="1" ht="18.75">
      <c r="A62" s="91"/>
      <c r="B62" s="92"/>
      <c r="C62" s="93" t="s">
        <v>103</v>
      </c>
      <c r="D62" s="93"/>
      <c r="E62" s="93"/>
      <c r="F62" s="94"/>
      <c r="G62" s="94"/>
      <c r="H62" s="95"/>
      <c r="I62" s="95"/>
      <c r="J62" s="96"/>
      <c r="K62" s="175" t="s">
        <v>104</v>
      </c>
      <c r="L62" s="175"/>
      <c r="M62" s="175"/>
      <c r="N62" s="175"/>
      <c r="O62" s="175"/>
      <c r="P62" s="97"/>
      <c r="Q62" s="97"/>
      <c r="R62" s="97"/>
      <c r="S62" s="127"/>
      <c r="T62" s="98"/>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row>
    <row r="63" spans="1:108" s="11" customFormat="1" ht="18.75">
      <c r="A63" s="91"/>
      <c r="B63" s="92"/>
      <c r="C63" s="99" t="s">
        <v>105</v>
      </c>
      <c r="D63" s="99"/>
      <c r="E63" s="99"/>
      <c r="F63" s="100"/>
      <c r="G63" s="101"/>
      <c r="H63" s="95"/>
      <c r="I63" s="95"/>
      <c r="J63" s="96"/>
      <c r="K63" s="176" t="s">
        <v>106</v>
      </c>
      <c r="L63" s="176"/>
      <c r="M63" s="176"/>
      <c r="N63" s="176"/>
      <c r="O63" s="176"/>
      <c r="P63" s="102"/>
      <c r="Q63" s="102"/>
      <c r="R63" s="102"/>
      <c r="S63" s="128"/>
      <c r="T63" s="10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row>
    <row r="64" spans="1:108" s="11" customFormat="1" ht="13.5">
      <c r="A64" s="91"/>
      <c r="B64" s="92"/>
      <c r="C64" s="103"/>
      <c r="D64" s="103"/>
      <c r="E64" s="103"/>
      <c r="F64" s="103"/>
      <c r="G64" s="91"/>
      <c r="H64" s="92"/>
      <c r="I64" s="92"/>
      <c r="J64" s="92"/>
      <c r="K64" s="92"/>
      <c r="L64" s="92"/>
      <c r="M64" s="92"/>
      <c r="N64" s="104"/>
      <c r="O64" s="105"/>
      <c r="P64" s="105"/>
      <c r="Q64" s="105"/>
      <c r="R64" s="105"/>
      <c r="S64" s="105"/>
      <c r="T64" s="103"/>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row>
    <row r="65" spans="1:108" s="11" customFormat="1" ht="15.75">
      <c r="A65" s="163" t="s">
        <v>107</v>
      </c>
      <c r="B65" s="163"/>
      <c r="C65" s="163"/>
      <c r="D65" s="163"/>
      <c r="E65" s="163"/>
      <c r="F65" s="163"/>
      <c r="G65" s="163"/>
      <c r="H65" s="163"/>
      <c r="I65" s="163"/>
      <c r="J65" s="163"/>
      <c r="K65" s="163"/>
      <c r="L65" s="163"/>
      <c r="M65" s="163"/>
      <c r="N65" s="163"/>
      <c r="O65" s="163"/>
      <c r="P65" s="163"/>
      <c r="Q65" s="163"/>
      <c r="R65" s="163"/>
      <c r="S65" s="163"/>
      <c r="T65" s="163"/>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row>
    <row r="68" spans="17:18" ht="12.75">
      <c r="Q68"/>
      <c r="R68"/>
    </row>
    <row r="69" spans="2:16" s="61" customFormat="1" ht="12.75">
      <c r="B69" s="44"/>
      <c r="C69" s="44"/>
      <c r="D69" s="44"/>
      <c r="E69" s="44"/>
      <c r="M69" s="44"/>
      <c r="N69" s="44"/>
      <c r="O69" s="44"/>
      <c r="P69" s="44"/>
    </row>
    <row r="70" spans="5:18" ht="12.75">
      <c r="E70"/>
      <c r="M70"/>
      <c r="Q70"/>
      <c r="R70"/>
    </row>
  </sheetData>
  <sheetProtection/>
  <mergeCells count="21">
    <mergeCell ref="C11:F11"/>
    <mergeCell ref="K63:O63"/>
    <mergeCell ref="A1:I1"/>
    <mergeCell ref="A2:I2"/>
    <mergeCell ref="A3:I3"/>
    <mergeCell ref="C49:I49"/>
    <mergeCell ref="A42:A43"/>
    <mergeCell ref="C42:C43"/>
    <mergeCell ref="D42:D43"/>
    <mergeCell ref="E42:E43"/>
    <mergeCell ref="A28:A31"/>
    <mergeCell ref="A65:T65"/>
    <mergeCell ref="G11:H11"/>
    <mergeCell ref="C13:F13"/>
    <mergeCell ref="G13:H13"/>
    <mergeCell ref="B42:B43"/>
    <mergeCell ref="D10:F10"/>
    <mergeCell ref="A46:A47"/>
    <mergeCell ref="A18:A19"/>
    <mergeCell ref="C15:F15"/>
    <mergeCell ref="K62:O62"/>
  </mergeCells>
  <dataValidations count="1">
    <dataValidation type="decimal" operator="greaterThan" allowBlank="1" showInputMessage="1" showErrorMessage="1" sqref="J16:J61 N68:N65536 N4:N14 J68:J65536 J4:J14 N16:N61">
      <formula1>0</formula1>
    </dataValidation>
  </dataValidations>
  <printOptions horizontalCentered="1" verticalCentered="1"/>
  <pageMargins left="1.062992125984252" right="0.15748031496062992" top="0.1968503937007874" bottom="0.4330708661417323" header="0" footer="0"/>
  <pageSetup fitToHeight="14" fitToWidth="1" horizontalDpi="600" verticalDpi="600" orientation="landscape" paperSize="5" scale="65" r:id="rId4"/>
  <rowBreaks count="1" manualBreakCount="1">
    <brk id="45"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D52"/>
  <sheetViews>
    <sheetView tabSelected="1" zoomScale="70" zoomScaleNormal="70" zoomScalePageLayoutView="0" workbookViewId="0" topLeftCell="A33">
      <selection activeCell="A52" sqref="A1:Q52"/>
    </sheetView>
  </sheetViews>
  <sheetFormatPr defaultColWidth="11.421875" defaultRowHeight="12.75"/>
  <cols>
    <col min="1" max="1" width="4.57421875" style="0" customWidth="1"/>
    <col min="2" max="2" width="11.7109375" style="9" customWidth="1"/>
    <col min="3" max="3" width="26.140625" style="9" customWidth="1"/>
    <col min="4" max="4" width="15.57421875" style="9" customWidth="1"/>
    <col min="5" max="5" width="16.57421875" style="9" customWidth="1"/>
    <col min="6" max="6" width="16.421875" style="0" customWidth="1"/>
    <col min="7" max="7" width="13.140625" style="0" customWidth="1"/>
    <col min="8" max="8" width="13.00390625" style="0" customWidth="1"/>
    <col min="9" max="9" width="14.8515625" style="0" customWidth="1"/>
    <col min="10" max="10" width="10.57421875" style="0" customWidth="1"/>
    <col min="11" max="11" width="9.8515625" style="0" customWidth="1"/>
    <col min="12" max="12" width="12.00390625" style="0" customWidth="1"/>
    <col min="13" max="13" width="10.00390625" style="11" customWidth="1"/>
    <col min="14" max="14" width="9.421875" style="9" customWidth="1"/>
    <col min="15" max="15" width="10.7109375" style="9" customWidth="1"/>
    <col min="16" max="16" width="9.00390625" style="9" customWidth="1"/>
    <col min="17" max="17" width="31.28125" style="15" customWidth="1"/>
  </cols>
  <sheetData>
    <row r="1" spans="1:94" s="37" customFormat="1" ht="13.5" customHeight="1">
      <c r="A1" s="193" t="s">
        <v>291</v>
      </c>
      <c r="B1" s="193"/>
      <c r="C1" s="193"/>
      <c r="D1" s="193"/>
      <c r="E1" s="193"/>
      <c r="F1" s="193"/>
      <c r="G1" s="193"/>
      <c r="H1" s="193"/>
      <c r="I1" s="193"/>
      <c r="J1" s="35"/>
      <c r="K1" s="36"/>
      <c r="L1" s="36"/>
      <c r="M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row>
    <row r="2" spans="1:94" s="37" customFormat="1" ht="12">
      <c r="A2" s="179" t="s">
        <v>292</v>
      </c>
      <c r="B2" s="179"/>
      <c r="C2" s="179"/>
      <c r="D2" s="179"/>
      <c r="E2" s="179"/>
      <c r="F2" s="179"/>
      <c r="G2" s="179"/>
      <c r="H2" s="179"/>
      <c r="I2" s="179"/>
      <c r="J2" s="131"/>
      <c r="K2" s="36"/>
      <c r="L2" s="36"/>
      <c r="M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row>
    <row r="3" spans="1:94" s="37" customFormat="1" ht="12">
      <c r="A3" s="179"/>
      <c r="B3" s="179"/>
      <c r="C3" s="179"/>
      <c r="D3" s="179"/>
      <c r="E3" s="179"/>
      <c r="F3" s="179"/>
      <c r="G3" s="179"/>
      <c r="H3" s="179"/>
      <c r="I3" s="179"/>
      <c r="J3" s="39"/>
      <c r="K3" s="36"/>
      <c r="L3" s="36"/>
      <c r="M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row>
    <row r="4" spans="1:18" s="15" customFormat="1" ht="14.25" customHeight="1">
      <c r="A4" s="132"/>
      <c r="B4" s="75"/>
      <c r="C4" s="10" t="s">
        <v>79</v>
      </c>
      <c r="D4" s="10"/>
      <c r="E4" s="10"/>
      <c r="F4" s="76"/>
      <c r="G4" s="76"/>
      <c r="H4" s="76"/>
      <c r="I4" s="76"/>
      <c r="J4" s="76"/>
      <c r="K4" s="76"/>
      <c r="L4" s="76"/>
      <c r="M4" s="10"/>
      <c r="N4" s="76"/>
      <c r="O4" s="10"/>
      <c r="P4" s="10"/>
      <c r="Q4" s="10"/>
      <c r="R4" s="10"/>
    </row>
    <row r="5" spans="1:18" s="15" customFormat="1" ht="14.25">
      <c r="A5" s="132"/>
      <c r="B5" s="75"/>
      <c r="C5" s="10" t="s">
        <v>284</v>
      </c>
      <c r="D5" s="10"/>
      <c r="E5" s="10"/>
      <c r="F5" s="76"/>
      <c r="G5" s="76"/>
      <c r="H5" s="76"/>
      <c r="I5" s="76"/>
      <c r="J5" s="76"/>
      <c r="K5" s="76"/>
      <c r="L5" s="76"/>
      <c r="M5" s="10"/>
      <c r="N5" s="76"/>
      <c r="O5" s="10"/>
      <c r="P5" s="10"/>
      <c r="Q5" s="10"/>
      <c r="R5" s="10"/>
    </row>
    <row r="6" spans="1:18" s="15" customFormat="1" ht="14.25">
      <c r="A6" s="132"/>
      <c r="B6" s="75"/>
      <c r="C6" s="10" t="s">
        <v>80</v>
      </c>
      <c r="D6" s="10"/>
      <c r="E6" s="10"/>
      <c r="F6" s="76"/>
      <c r="G6" s="76"/>
      <c r="H6" s="76"/>
      <c r="I6" s="76"/>
      <c r="J6" s="76"/>
      <c r="K6" s="76"/>
      <c r="L6" s="76"/>
      <c r="M6" s="10"/>
      <c r="N6" s="76"/>
      <c r="O6" s="10"/>
      <c r="P6" s="10"/>
      <c r="Q6" s="10"/>
      <c r="R6" s="10"/>
    </row>
    <row r="7" spans="1:18" s="15" customFormat="1" ht="14.25">
      <c r="A7" s="132"/>
      <c r="B7" s="21"/>
      <c r="C7" s="133" t="s">
        <v>81</v>
      </c>
      <c r="D7" s="133" t="s">
        <v>82</v>
      </c>
      <c r="E7" s="133"/>
      <c r="F7" s="77"/>
      <c r="G7" s="77"/>
      <c r="H7" s="77"/>
      <c r="I7" s="77"/>
      <c r="J7" s="77"/>
      <c r="K7" s="77"/>
      <c r="L7" s="77"/>
      <c r="M7" s="10"/>
      <c r="N7" s="76"/>
      <c r="O7" s="10"/>
      <c r="P7" s="10"/>
      <c r="Q7" s="10"/>
      <c r="R7" s="10"/>
    </row>
    <row r="8" spans="1:18" s="15" customFormat="1" ht="14.25">
      <c r="A8" s="132"/>
      <c r="B8" s="21"/>
      <c r="C8" s="133" t="s">
        <v>83</v>
      </c>
      <c r="D8" s="133"/>
      <c r="E8" s="133"/>
      <c r="F8" s="77"/>
      <c r="G8" s="77"/>
      <c r="H8" s="77"/>
      <c r="I8" s="77"/>
      <c r="J8" s="77"/>
      <c r="K8" s="77"/>
      <c r="L8" s="77"/>
      <c r="M8" s="10"/>
      <c r="N8" s="76"/>
      <c r="O8" s="10"/>
      <c r="P8" s="10"/>
      <c r="Q8" s="10"/>
      <c r="R8" s="10"/>
    </row>
    <row r="9" spans="1:18" s="15" customFormat="1" ht="14.25">
      <c r="A9" s="132"/>
      <c r="B9" s="21"/>
      <c r="C9" s="133" t="s">
        <v>84</v>
      </c>
      <c r="D9" s="133" t="s">
        <v>85</v>
      </c>
      <c r="E9" s="133"/>
      <c r="F9" s="77"/>
      <c r="G9" s="77"/>
      <c r="H9" s="77"/>
      <c r="I9" s="77"/>
      <c r="J9" s="77"/>
      <c r="K9" s="77"/>
      <c r="L9" s="77"/>
      <c r="M9" s="10"/>
      <c r="N9" s="76"/>
      <c r="O9" s="10"/>
      <c r="P9" s="10"/>
      <c r="Q9" s="10"/>
      <c r="R9" s="10"/>
    </row>
    <row r="10" spans="1:18" ht="15" customHeight="1" hidden="1">
      <c r="A10" s="4"/>
      <c r="B10" s="21"/>
      <c r="C10" s="79" t="s">
        <v>86</v>
      </c>
      <c r="D10" s="182" t="s">
        <v>91</v>
      </c>
      <c r="E10" s="182"/>
      <c r="F10" s="182"/>
      <c r="G10" s="80"/>
      <c r="H10" s="80"/>
      <c r="I10" s="80"/>
      <c r="J10" s="80"/>
      <c r="K10" s="80"/>
      <c r="L10" s="80"/>
      <c r="M10" s="10"/>
      <c r="N10" s="76"/>
      <c r="O10" s="10"/>
      <c r="P10" s="10"/>
      <c r="Q10" s="10"/>
      <c r="R10" s="10"/>
    </row>
    <row r="11" spans="2:18" ht="15" customHeight="1" hidden="1">
      <c r="B11" s="21"/>
      <c r="C11" s="183" t="s">
        <v>87</v>
      </c>
      <c r="D11" s="183"/>
      <c r="E11" s="183"/>
      <c r="F11" s="184"/>
      <c r="G11" s="185" t="s">
        <v>88</v>
      </c>
      <c r="H11" s="186"/>
      <c r="I11" s="2"/>
      <c r="J11" s="2"/>
      <c r="K11" s="2"/>
      <c r="L11" s="2"/>
      <c r="M11" s="10"/>
      <c r="N11" s="76"/>
      <c r="O11" s="10"/>
      <c r="P11" s="10"/>
      <c r="Q11" s="10"/>
      <c r="R11" s="10"/>
    </row>
    <row r="12" spans="2:18" ht="15" customHeight="1" hidden="1">
      <c r="B12" s="21"/>
      <c r="C12" s="78"/>
      <c r="D12" s="78"/>
      <c r="E12" s="78"/>
      <c r="F12" s="2"/>
      <c r="G12" s="81"/>
      <c r="H12" s="82"/>
      <c r="I12" s="2"/>
      <c r="J12" s="2"/>
      <c r="K12" s="2"/>
      <c r="L12" s="2"/>
      <c r="M12" s="10"/>
      <c r="N12" s="76"/>
      <c r="O12" s="10"/>
      <c r="P12" s="10"/>
      <c r="Q12" s="10"/>
      <c r="R12" s="10"/>
    </row>
    <row r="13" spans="2:18" ht="15" customHeight="1" hidden="1">
      <c r="B13" s="21"/>
      <c r="C13" s="183" t="s">
        <v>89</v>
      </c>
      <c r="D13" s="183"/>
      <c r="E13" s="183"/>
      <c r="F13" s="183"/>
      <c r="G13" s="187" t="s">
        <v>90</v>
      </c>
      <c r="H13" s="188"/>
      <c r="I13" s="2"/>
      <c r="J13" s="2"/>
      <c r="K13" s="2"/>
      <c r="L13" s="2"/>
      <c r="M13" s="10"/>
      <c r="N13" s="76"/>
      <c r="O13" s="10"/>
      <c r="P13" s="10"/>
      <c r="Q13" s="10"/>
      <c r="R13" s="10"/>
    </row>
    <row r="14" spans="13:18" ht="14.25" hidden="1">
      <c r="M14" s="10"/>
      <c r="N14" s="76"/>
      <c r="O14" s="10"/>
      <c r="P14" s="10"/>
      <c r="Q14" s="10"/>
      <c r="R14" s="10"/>
    </row>
    <row r="15" spans="1:94" s="37" customFormat="1" ht="15" customHeight="1" hidden="1">
      <c r="A15" s="42"/>
      <c r="B15" s="40"/>
      <c r="C15" s="174"/>
      <c r="D15" s="174"/>
      <c r="E15" s="174"/>
      <c r="F15" s="174"/>
      <c r="G15" s="34"/>
      <c r="H15" s="34"/>
      <c r="I15" s="41"/>
      <c r="J15" s="39"/>
      <c r="K15" s="36"/>
      <c r="L15" s="36"/>
      <c r="M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row>
    <row r="16" spans="13:18" ht="6.75" customHeight="1" thickBot="1">
      <c r="M16" s="10"/>
      <c r="N16" s="10"/>
      <c r="O16" s="10"/>
      <c r="P16" s="10"/>
      <c r="Q16" s="10"/>
      <c r="R16" s="10"/>
    </row>
    <row r="17" spans="1:17" s="43" customFormat="1" ht="89.25">
      <c r="A17" s="56" t="s">
        <v>148</v>
      </c>
      <c r="B17" s="57" t="s">
        <v>117</v>
      </c>
      <c r="C17" s="57" t="s">
        <v>123</v>
      </c>
      <c r="D17" s="57" t="s">
        <v>142</v>
      </c>
      <c r="E17" s="57" t="s">
        <v>143</v>
      </c>
      <c r="F17" s="58" t="s">
        <v>118</v>
      </c>
      <c r="G17" s="59" t="s">
        <v>119</v>
      </c>
      <c r="H17" s="59" t="s">
        <v>124</v>
      </c>
      <c r="I17" s="58" t="s">
        <v>121</v>
      </c>
      <c r="J17" s="58" t="s">
        <v>125</v>
      </c>
      <c r="K17" s="58" t="s">
        <v>149</v>
      </c>
      <c r="L17" s="57" t="s">
        <v>122</v>
      </c>
      <c r="M17" s="58" t="s">
        <v>128</v>
      </c>
      <c r="N17" s="58" t="s">
        <v>127</v>
      </c>
      <c r="O17" s="58" t="s">
        <v>126</v>
      </c>
      <c r="P17" s="88" t="s">
        <v>132</v>
      </c>
      <c r="Q17" s="90" t="s">
        <v>94</v>
      </c>
    </row>
    <row r="18" spans="1:17" s="11" customFormat="1" ht="328.5" customHeight="1">
      <c r="A18" s="106">
        <v>1</v>
      </c>
      <c r="B18" s="107">
        <v>2106100</v>
      </c>
      <c r="C18" s="108" t="s">
        <v>146</v>
      </c>
      <c r="D18" s="45" t="s">
        <v>152</v>
      </c>
      <c r="E18" s="45" t="s">
        <v>153</v>
      </c>
      <c r="F18" s="45" t="s">
        <v>154</v>
      </c>
      <c r="G18" s="45" t="s">
        <v>155</v>
      </c>
      <c r="H18" s="45" t="s">
        <v>156</v>
      </c>
      <c r="I18" s="45" t="s">
        <v>78</v>
      </c>
      <c r="J18" s="192">
        <v>1</v>
      </c>
      <c r="K18" s="190">
        <v>39749</v>
      </c>
      <c r="L18" s="190">
        <v>40086</v>
      </c>
      <c r="M18" s="191">
        <f>(+L18-K18)/7</f>
        <v>48.142857142857146</v>
      </c>
      <c r="N18" s="191">
        <v>1</v>
      </c>
      <c r="O18" s="191">
        <f>IF(N18=0,0,+N18/J18)</f>
        <v>1</v>
      </c>
      <c r="P18" s="189">
        <f>+M18*O18</f>
        <v>48.142857142857146</v>
      </c>
      <c r="Q18" s="13" t="s">
        <v>97</v>
      </c>
    </row>
    <row r="19" spans="1:17" s="11" customFormat="1" ht="320.25" customHeight="1">
      <c r="A19" s="106"/>
      <c r="B19" s="109"/>
      <c r="C19" s="108" t="s">
        <v>147</v>
      </c>
      <c r="D19" s="45" t="s">
        <v>152</v>
      </c>
      <c r="E19" s="45" t="s">
        <v>153</v>
      </c>
      <c r="F19" s="45" t="s">
        <v>154</v>
      </c>
      <c r="G19" s="45" t="s">
        <v>155</v>
      </c>
      <c r="H19" s="45" t="s">
        <v>156</v>
      </c>
      <c r="I19" s="45" t="s">
        <v>77</v>
      </c>
      <c r="J19" s="192"/>
      <c r="K19" s="190"/>
      <c r="L19" s="190"/>
      <c r="M19" s="191"/>
      <c r="N19" s="191"/>
      <c r="O19" s="191"/>
      <c r="P19" s="189"/>
      <c r="Q19" s="110" t="s">
        <v>108</v>
      </c>
    </row>
    <row r="20" spans="1:17" s="11" customFormat="1" ht="409.5" customHeight="1">
      <c r="A20" s="106">
        <v>1</v>
      </c>
      <c r="B20" s="111"/>
      <c r="C20" s="108" t="s">
        <v>151</v>
      </c>
      <c r="D20" s="45" t="s">
        <v>152</v>
      </c>
      <c r="E20" s="45" t="s">
        <v>153</v>
      </c>
      <c r="F20" s="45" t="s">
        <v>154</v>
      </c>
      <c r="G20" s="45" t="s">
        <v>155</v>
      </c>
      <c r="H20" s="45" t="s">
        <v>156</v>
      </c>
      <c r="I20" s="45" t="s">
        <v>78</v>
      </c>
      <c r="J20" s="192"/>
      <c r="K20" s="190"/>
      <c r="L20" s="190"/>
      <c r="M20" s="191"/>
      <c r="N20" s="191"/>
      <c r="O20" s="191"/>
      <c r="P20" s="189"/>
      <c r="Q20" s="18"/>
    </row>
    <row r="21" spans="1:17" ht="13.5" customHeight="1" hidden="1" thickBot="1">
      <c r="A21" s="60"/>
      <c r="B21" s="47"/>
      <c r="C21" s="45"/>
      <c r="D21" s="45"/>
      <c r="E21" s="45"/>
      <c r="F21" s="48"/>
      <c r="G21" s="48"/>
      <c r="H21" s="16"/>
      <c r="I21" s="16"/>
      <c r="J21" s="16"/>
      <c r="K21" s="17"/>
      <c r="L21" s="17"/>
      <c r="M21" s="49">
        <f>(+L21-K21)/7</f>
        <v>0</v>
      </c>
      <c r="N21" s="18"/>
      <c r="O21" s="49">
        <f>IF(N21=0,0,+N21/J21)</f>
        <v>0</v>
      </c>
      <c r="P21" s="89">
        <f>+M21*O21</f>
        <v>0</v>
      </c>
      <c r="Q21" s="124"/>
    </row>
    <row r="22" spans="1:17" s="3" customFormat="1" ht="6.75" customHeight="1" hidden="1">
      <c r="A22" s="60"/>
      <c r="B22" s="47"/>
      <c r="C22" s="45"/>
      <c r="D22" s="45"/>
      <c r="E22" s="45"/>
      <c r="F22" s="48"/>
      <c r="G22" s="48"/>
      <c r="H22" s="18"/>
      <c r="I22" s="18"/>
      <c r="J22" s="18"/>
      <c r="K22" s="19"/>
      <c r="L22" s="19"/>
      <c r="M22" s="49">
        <f>(+L22-K22)/7</f>
        <v>0</v>
      </c>
      <c r="N22" s="18"/>
      <c r="O22" s="49">
        <f>IF(N22=0,0,+N22/J22)</f>
        <v>0</v>
      </c>
      <c r="P22" s="89">
        <f>+M22*O22</f>
        <v>0</v>
      </c>
      <c r="Q22" s="125"/>
    </row>
    <row r="23" spans="1:17" s="9" customFormat="1" ht="205.5" customHeight="1">
      <c r="A23" s="106">
        <v>6</v>
      </c>
      <c r="B23" s="47"/>
      <c r="C23" s="45" t="s">
        <v>181</v>
      </c>
      <c r="D23" s="45" t="s">
        <v>182</v>
      </c>
      <c r="E23" s="45" t="s">
        <v>183</v>
      </c>
      <c r="F23" s="13" t="s">
        <v>184</v>
      </c>
      <c r="G23" s="13" t="s">
        <v>185</v>
      </c>
      <c r="H23" s="13" t="s">
        <v>186</v>
      </c>
      <c r="I23" s="13" t="s">
        <v>52</v>
      </c>
      <c r="J23" s="112">
        <v>1</v>
      </c>
      <c r="K23" s="113">
        <v>39749</v>
      </c>
      <c r="L23" s="113">
        <v>39903</v>
      </c>
      <c r="M23" s="114">
        <f>(+L23-K23)/7</f>
        <v>22</v>
      </c>
      <c r="N23" s="52">
        <v>1</v>
      </c>
      <c r="O23" s="52">
        <f>IF(N23=0,0,+N23/J23)</f>
        <v>1</v>
      </c>
      <c r="P23" s="115">
        <f>+M23*O23</f>
        <v>22</v>
      </c>
      <c r="Q23" s="126"/>
    </row>
    <row r="24" spans="1:17" s="11" customFormat="1" ht="286.5" customHeight="1">
      <c r="A24" s="106">
        <v>7</v>
      </c>
      <c r="B24" s="111">
        <v>1101002</v>
      </c>
      <c r="C24" s="45" t="s">
        <v>187</v>
      </c>
      <c r="D24" s="45" t="s">
        <v>188</v>
      </c>
      <c r="E24" s="45" t="s">
        <v>189</v>
      </c>
      <c r="F24" s="13" t="s">
        <v>190</v>
      </c>
      <c r="G24" s="13" t="s">
        <v>191</v>
      </c>
      <c r="H24" s="13" t="s">
        <v>192</v>
      </c>
      <c r="I24" s="13" t="s">
        <v>53</v>
      </c>
      <c r="J24" s="112">
        <v>1</v>
      </c>
      <c r="K24" s="113">
        <v>39749</v>
      </c>
      <c r="L24" s="113">
        <v>39903</v>
      </c>
      <c r="M24" s="52">
        <f>(+L24-K24)/7</f>
        <v>22</v>
      </c>
      <c r="N24" s="52">
        <v>1</v>
      </c>
      <c r="O24" s="52">
        <f>IF(N24=0,0,+N24/J24)</f>
        <v>1</v>
      </c>
      <c r="P24" s="115">
        <f>+M24*O24</f>
        <v>22</v>
      </c>
      <c r="Q24" s="116" t="s">
        <v>109</v>
      </c>
    </row>
    <row r="25" spans="1:17" s="11" customFormat="1" ht="360" customHeight="1">
      <c r="A25" s="194">
        <v>19</v>
      </c>
      <c r="B25" s="47">
        <v>2106100</v>
      </c>
      <c r="C25" s="45" t="s">
        <v>231</v>
      </c>
      <c r="D25" s="45" t="s">
        <v>232</v>
      </c>
      <c r="E25" s="45" t="s">
        <v>233</v>
      </c>
      <c r="F25" s="13" t="s">
        <v>234</v>
      </c>
      <c r="G25" s="13" t="s">
        <v>235</v>
      </c>
      <c r="H25" s="13" t="s">
        <v>236</v>
      </c>
      <c r="I25" s="13" t="s">
        <v>60</v>
      </c>
      <c r="J25" s="74">
        <v>1</v>
      </c>
      <c r="K25" s="87">
        <v>39749</v>
      </c>
      <c r="L25" s="87">
        <v>40086</v>
      </c>
      <c r="M25" s="54">
        <f aca="true" t="shared" si="0" ref="M25:M32">(+L25-K25)/7</f>
        <v>48.142857142857146</v>
      </c>
      <c r="N25" s="74">
        <v>1</v>
      </c>
      <c r="O25" s="55">
        <f aca="true" t="shared" si="1" ref="O25:O32">IF(N25=0,0,+N25/J25)</f>
        <v>1</v>
      </c>
      <c r="P25" s="117">
        <f aca="true" t="shared" si="2" ref="P25:P32">+M25*O25</f>
        <v>48.142857142857146</v>
      </c>
      <c r="Q25" s="116" t="s">
        <v>110</v>
      </c>
    </row>
    <row r="26" spans="1:17" s="9" customFormat="1" ht="354.75" customHeight="1">
      <c r="A26" s="194"/>
      <c r="B26" s="47"/>
      <c r="C26" s="108" t="s">
        <v>237</v>
      </c>
      <c r="D26" s="45" t="s">
        <v>238</v>
      </c>
      <c r="E26" s="45" t="s">
        <v>239</v>
      </c>
      <c r="F26" s="118" t="s">
        <v>240</v>
      </c>
      <c r="G26" s="118" t="s">
        <v>241</v>
      </c>
      <c r="H26" s="118" t="s">
        <v>242</v>
      </c>
      <c r="I26" s="118" t="s">
        <v>61</v>
      </c>
      <c r="J26" s="74">
        <v>1</v>
      </c>
      <c r="K26" s="87">
        <v>39749</v>
      </c>
      <c r="L26" s="87">
        <v>39872</v>
      </c>
      <c r="M26" s="54">
        <f t="shared" si="0"/>
        <v>17.571428571428573</v>
      </c>
      <c r="N26" s="74">
        <v>1</v>
      </c>
      <c r="O26" s="55">
        <f t="shared" si="1"/>
        <v>1</v>
      </c>
      <c r="P26" s="117">
        <f t="shared" si="2"/>
        <v>17.571428571428573</v>
      </c>
      <c r="Q26" s="116" t="s">
        <v>111</v>
      </c>
    </row>
    <row r="27" spans="1:17" s="9" customFormat="1" ht="281.25" thickBot="1">
      <c r="A27" s="119">
        <v>20</v>
      </c>
      <c r="B27" s="47">
        <v>1103002</v>
      </c>
      <c r="C27" s="45" t="s">
        <v>243</v>
      </c>
      <c r="D27" s="120" t="s">
        <v>244</v>
      </c>
      <c r="E27" s="120" t="s">
        <v>245</v>
      </c>
      <c r="F27" s="121" t="s">
        <v>246</v>
      </c>
      <c r="G27" s="121" t="s">
        <v>247</v>
      </c>
      <c r="H27" s="121" t="s">
        <v>248</v>
      </c>
      <c r="I27" s="121" t="s">
        <v>62</v>
      </c>
      <c r="J27" s="74">
        <v>1</v>
      </c>
      <c r="K27" s="87">
        <v>39749</v>
      </c>
      <c r="L27" s="87">
        <v>40086</v>
      </c>
      <c r="M27" s="54">
        <f t="shared" si="0"/>
        <v>48.142857142857146</v>
      </c>
      <c r="N27" s="74">
        <v>0.9</v>
      </c>
      <c r="O27" s="55">
        <f t="shared" si="1"/>
        <v>0.9</v>
      </c>
      <c r="P27" s="117">
        <f t="shared" si="2"/>
        <v>43.32857142857143</v>
      </c>
      <c r="Q27" s="110" t="s">
        <v>100</v>
      </c>
    </row>
    <row r="28" spans="1:17" s="11" customFormat="1" ht="234" customHeight="1" thickBot="1">
      <c r="A28" s="119">
        <v>21</v>
      </c>
      <c r="B28" s="45">
        <v>1102001</v>
      </c>
      <c r="C28" s="45" t="s">
        <v>249</v>
      </c>
      <c r="D28" s="45" t="s">
        <v>250</v>
      </c>
      <c r="E28" s="45" t="s">
        <v>251</v>
      </c>
      <c r="F28" s="122" t="s">
        <v>252</v>
      </c>
      <c r="G28" s="122" t="s">
        <v>253</v>
      </c>
      <c r="H28" s="122" t="s">
        <v>254</v>
      </c>
      <c r="I28" s="122" t="s">
        <v>63</v>
      </c>
      <c r="J28" s="74">
        <v>1</v>
      </c>
      <c r="K28" s="87">
        <v>39749</v>
      </c>
      <c r="L28" s="87">
        <v>39872</v>
      </c>
      <c r="M28" s="54">
        <f t="shared" si="0"/>
        <v>17.571428571428573</v>
      </c>
      <c r="N28" s="74">
        <v>1</v>
      </c>
      <c r="O28" s="55">
        <f t="shared" si="1"/>
        <v>1</v>
      </c>
      <c r="P28" s="117">
        <f t="shared" si="2"/>
        <v>17.571428571428573</v>
      </c>
      <c r="Q28" s="123"/>
    </row>
    <row r="29" spans="1:17" s="9" customFormat="1" ht="318.75" customHeight="1">
      <c r="A29" s="119">
        <v>26</v>
      </c>
      <c r="B29" s="45">
        <v>2106100</v>
      </c>
      <c r="C29" s="45" t="s">
        <v>279</v>
      </c>
      <c r="D29" s="45" t="s">
        <v>280</v>
      </c>
      <c r="E29" s="45" t="s">
        <v>281</v>
      </c>
      <c r="F29" s="150" t="s">
        <v>282</v>
      </c>
      <c r="G29" s="150" t="s">
        <v>0</v>
      </c>
      <c r="H29" s="150" t="s">
        <v>1</v>
      </c>
      <c r="I29" s="150" t="s">
        <v>93</v>
      </c>
      <c r="J29" s="74">
        <v>1</v>
      </c>
      <c r="K29" s="87">
        <v>39749</v>
      </c>
      <c r="L29" s="87">
        <v>40086</v>
      </c>
      <c r="M29" s="54">
        <f t="shared" si="0"/>
        <v>48.142857142857146</v>
      </c>
      <c r="N29" s="46">
        <v>0.6</v>
      </c>
      <c r="O29" s="46">
        <f t="shared" si="1"/>
        <v>0.6</v>
      </c>
      <c r="P29" s="117">
        <f t="shared" si="2"/>
        <v>28.885714285714286</v>
      </c>
      <c r="Q29" s="151" t="s">
        <v>288</v>
      </c>
    </row>
    <row r="30" spans="1:17" s="9" customFormat="1" ht="236.25" customHeight="1">
      <c r="A30" s="119">
        <v>30</v>
      </c>
      <c r="B30" s="45"/>
      <c r="C30" s="45" t="s">
        <v>14</v>
      </c>
      <c r="D30" s="45" t="s">
        <v>15</v>
      </c>
      <c r="E30" s="45" t="s">
        <v>16</v>
      </c>
      <c r="F30" s="152" t="s">
        <v>17</v>
      </c>
      <c r="G30" s="152" t="s">
        <v>18</v>
      </c>
      <c r="H30" s="152" t="s">
        <v>19</v>
      </c>
      <c r="I30" s="152" t="s">
        <v>70</v>
      </c>
      <c r="J30" s="74">
        <v>1</v>
      </c>
      <c r="K30" s="87">
        <v>39423</v>
      </c>
      <c r="L30" s="87">
        <v>40055</v>
      </c>
      <c r="M30" s="54">
        <f t="shared" si="0"/>
        <v>90.28571428571429</v>
      </c>
      <c r="N30" s="74">
        <v>0.9</v>
      </c>
      <c r="O30" s="55">
        <f t="shared" si="1"/>
        <v>0.9</v>
      </c>
      <c r="P30" s="117">
        <f t="shared" si="2"/>
        <v>81.25714285714287</v>
      </c>
      <c r="Q30" s="110" t="s">
        <v>289</v>
      </c>
    </row>
    <row r="31" spans="1:17" s="9" customFormat="1" ht="229.5" customHeight="1">
      <c r="A31" s="119">
        <v>31</v>
      </c>
      <c r="B31" s="47">
        <v>2102002</v>
      </c>
      <c r="C31" s="45" t="s">
        <v>20</v>
      </c>
      <c r="D31" s="45" t="s">
        <v>15</v>
      </c>
      <c r="E31" s="45" t="s">
        <v>16</v>
      </c>
      <c r="F31" s="153" t="s">
        <v>21</v>
      </c>
      <c r="G31" s="153" t="s">
        <v>22</v>
      </c>
      <c r="H31" s="153" t="s">
        <v>23</v>
      </c>
      <c r="I31" s="153" t="s">
        <v>71</v>
      </c>
      <c r="J31" s="74">
        <v>1</v>
      </c>
      <c r="K31" s="87">
        <v>39423</v>
      </c>
      <c r="L31" s="87">
        <v>40055</v>
      </c>
      <c r="M31" s="54">
        <f t="shared" si="0"/>
        <v>90.28571428571429</v>
      </c>
      <c r="N31" s="74">
        <v>1</v>
      </c>
      <c r="O31" s="54">
        <f t="shared" si="1"/>
        <v>1</v>
      </c>
      <c r="P31" s="117">
        <f t="shared" si="2"/>
        <v>90.28571428571429</v>
      </c>
      <c r="Q31" s="126"/>
    </row>
    <row r="32" spans="1:17" s="9" customFormat="1" ht="375.75" customHeight="1" thickBot="1">
      <c r="A32" s="154">
        <v>32</v>
      </c>
      <c r="B32" s="155"/>
      <c r="C32" s="156" t="s">
        <v>24</v>
      </c>
      <c r="D32" s="156" t="s">
        <v>182</v>
      </c>
      <c r="E32" s="156" t="s">
        <v>183</v>
      </c>
      <c r="F32" s="157" t="s">
        <v>25</v>
      </c>
      <c r="G32" s="157" t="s">
        <v>185</v>
      </c>
      <c r="H32" s="157" t="s">
        <v>186</v>
      </c>
      <c r="I32" s="157" t="s">
        <v>72</v>
      </c>
      <c r="J32" s="158">
        <v>1</v>
      </c>
      <c r="K32" s="159">
        <v>39749</v>
      </c>
      <c r="L32" s="159">
        <v>39902</v>
      </c>
      <c r="M32" s="160">
        <f t="shared" si="0"/>
        <v>21.857142857142858</v>
      </c>
      <c r="N32" s="160">
        <v>1</v>
      </c>
      <c r="O32" s="160">
        <f t="shared" si="1"/>
        <v>1</v>
      </c>
      <c r="P32" s="161">
        <f t="shared" si="2"/>
        <v>21.857142857142858</v>
      </c>
      <c r="Q32" s="162" t="s">
        <v>95</v>
      </c>
    </row>
    <row r="33" spans="1:17" s="9" customFormat="1" ht="12.75">
      <c r="A33" s="11"/>
      <c r="B33" s="11"/>
      <c r="C33" s="11"/>
      <c r="D33" s="11"/>
      <c r="E33" s="11"/>
      <c r="F33" s="11"/>
      <c r="G33" s="11"/>
      <c r="H33" s="11"/>
      <c r="I33" s="11"/>
      <c r="J33" s="11"/>
      <c r="K33" s="11"/>
      <c r="L33" s="11"/>
      <c r="M33" s="20">
        <f>SUM(M18:M32)</f>
        <v>474.1428571428571</v>
      </c>
      <c r="N33" s="20"/>
      <c r="O33" s="20"/>
      <c r="P33" s="20">
        <f>SUM(P18:P32)</f>
        <v>441.04285714285714</v>
      </c>
      <c r="Q33" s="11"/>
    </row>
    <row r="34" spans="1:16" ht="12.75">
      <c r="A34" s="11"/>
      <c r="B34" s="11"/>
      <c r="C34" s="180" t="s">
        <v>130</v>
      </c>
      <c r="D34" s="180"/>
      <c r="E34" s="180"/>
      <c r="F34" s="180"/>
      <c r="G34" s="180"/>
      <c r="H34" s="180"/>
      <c r="I34" s="180"/>
      <c r="J34" s="15"/>
      <c r="K34" s="15"/>
      <c r="L34" s="15"/>
      <c r="N34" s="11"/>
      <c r="O34" s="11"/>
      <c r="P34" s="11"/>
    </row>
    <row r="35" spans="1:16" ht="12.75">
      <c r="A35" s="15"/>
      <c r="B35" s="11"/>
      <c r="C35" s="11" t="s">
        <v>131</v>
      </c>
      <c r="D35" s="11"/>
      <c r="E35" s="11"/>
      <c r="F35" s="15"/>
      <c r="G35" s="15"/>
      <c r="H35" s="15"/>
      <c r="I35" s="15"/>
      <c r="J35" s="15"/>
      <c r="K35" s="15"/>
      <c r="L35" s="15"/>
      <c r="N35" s="11"/>
      <c r="O35" s="11"/>
      <c r="P35" s="11"/>
    </row>
    <row r="36" ht="6" customHeight="1" thickBot="1"/>
    <row r="37" spans="3:12" ht="13.5" thickBot="1">
      <c r="C37" s="9" t="s">
        <v>135</v>
      </c>
      <c r="G37" s="27" t="s">
        <v>140</v>
      </c>
      <c r="H37" s="28"/>
      <c r="I37" s="29">
        <f>SUM(M18:M32)</f>
        <v>474.1428571428571</v>
      </c>
      <c r="L37" s="15"/>
    </row>
    <row r="38" ht="8.25" customHeight="1"/>
    <row r="39" spans="7:9" ht="6" customHeight="1" thickBot="1">
      <c r="G39" s="4"/>
      <c r="H39" s="4"/>
      <c r="I39" s="30"/>
    </row>
    <row r="40" spans="3:9" ht="13.5" thickBot="1">
      <c r="C40" s="9" t="s">
        <v>136</v>
      </c>
      <c r="G40" s="27" t="s">
        <v>138</v>
      </c>
      <c r="H40" s="28"/>
      <c r="I40" s="14">
        <f>IF(P33=0,0,+P33/I37)</f>
        <v>0.9301898162097018</v>
      </c>
    </row>
    <row r="41" ht="7.5" customHeight="1"/>
    <row r="42" ht="12.75">
      <c r="B42" s="44" t="s">
        <v>145</v>
      </c>
    </row>
    <row r="43" ht="12.75">
      <c r="C43" s="9" t="s">
        <v>144</v>
      </c>
    </row>
    <row r="44" ht="21" customHeight="1"/>
    <row r="45" spans="2:16" s="61" customFormat="1" ht="12.75">
      <c r="B45" s="44"/>
      <c r="C45" s="44"/>
      <c r="D45" s="44"/>
      <c r="E45" s="44"/>
      <c r="M45" s="44"/>
      <c r="N45" s="44"/>
      <c r="O45" s="44"/>
      <c r="P45" s="44"/>
    </row>
    <row r="46" spans="5:13" ht="12.75">
      <c r="E46"/>
      <c r="M46"/>
    </row>
    <row r="49" spans="1:108" s="11" customFormat="1" ht="18.75">
      <c r="A49" s="91"/>
      <c r="B49" s="92"/>
      <c r="C49" s="93" t="s">
        <v>103</v>
      </c>
      <c r="D49" s="93"/>
      <c r="E49" s="93"/>
      <c r="F49" s="94"/>
      <c r="G49" s="94"/>
      <c r="H49" s="95"/>
      <c r="I49" s="95"/>
      <c r="J49" s="96"/>
      <c r="K49" s="175" t="s">
        <v>104</v>
      </c>
      <c r="L49" s="175"/>
      <c r="M49" s="175"/>
      <c r="N49" s="175"/>
      <c r="O49" s="175"/>
      <c r="P49" s="97"/>
      <c r="Q49" s="127"/>
      <c r="R49" s="97"/>
      <c r="S49" s="97"/>
      <c r="T49" s="98"/>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row>
    <row r="50" spans="1:108" s="11" customFormat="1" ht="18.75">
      <c r="A50" s="91"/>
      <c r="B50" s="92"/>
      <c r="C50" s="99" t="s">
        <v>105</v>
      </c>
      <c r="D50" s="99"/>
      <c r="E50" s="99"/>
      <c r="F50" s="100"/>
      <c r="G50" s="101"/>
      <c r="H50" s="95"/>
      <c r="I50" s="95"/>
      <c r="J50" s="96"/>
      <c r="K50" s="176" t="s">
        <v>106</v>
      </c>
      <c r="L50" s="176"/>
      <c r="M50" s="176"/>
      <c r="N50" s="176"/>
      <c r="O50" s="176"/>
      <c r="P50" s="102"/>
      <c r="Q50" s="128"/>
      <c r="R50" s="102"/>
      <c r="S50" s="102"/>
      <c r="T50" s="103"/>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row>
    <row r="51" spans="1:108" s="11" customFormat="1" ht="13.5">
      <c r="A51" s="91"/>
      <c r="B51" s="92"/>
      <c r="C51" s="103"/>
      <c r="D51" s="103"/>
      <c r="E51" s="103"/>
      <c r="F51" s="103"/>
      <c r="G51" s="91"/>
      <c r="H51" s="92"/>
      <c r="I51" s="92"/>
      <c r="J51" s="92"/>
      <c r="K51" s="92"/>
      <c r="L51" s="92"/>
      <c r="M51" s="92"/>
      <c r="N51" s="104"/>
      <c r="O51" s="105"/>
      <c r="P51" s="105"/>
      <c r="Q51" s="105"/>
      <c r="R51" s="105"/>
      <c r="S51" s="105"/>
      <c r="T51" s="103"/>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row>
    <row r="52" spans="1:108" s="11" customFormat="1" ht="15.75">
      <c r="A52" s="163" t="s">
        <v>107</v>
      </c>
      <c r="B52" s="163"/>
      <c r="C52" s="163"/>
      <c r="D52" s="163"/>
      <c r="E52" s="163"/>
      <c r="F52" s="163"/>
      <c r="G52" s="163"/>
      <c r="H52" s="163"/>
      <c r="I52" s="163"/>
      <c r="J52" s="163"/>
      <c r="K52" s="163"/>
      <c r="L52" s="163"/>
      <c r="M52" s="163"/>
      <c r="N52" s="163"/>
      <c r="O52" s="163"/>
      <c r="P52" s="163"/>
      <c r="Q52" s="163"/>
      <c r="R52" s="196"/>
      <c r="S52" s="196"/>
      <c r="T52" s="196"/>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row>
  </sheetData>
  <sheetProtection/>
  <mergeCells count="21">
    <mergeCell ref="A1:I1"/>
    <mergeCell ref="A2:I2"/>
    <mergeCell ref="A3:I3"/>
    <mergeCell ref="A25:A26"/>
    <mergeCell ref="A52:Q52"/>
    <mergeCell ref="N18:N20"/>
    <mergeCell ref="O18:O20"/>
    <mergeCell ref="J18:J20"/>
    <mergeCell ref="K18:K20"/>
    <mergeCell ref="K49:O49"/>
    <mergeCell ref="C15:F15"/>
    <mergeCell ref="C34:I34"/>
    <mergeCell ref="K50:O50"/>
    <mergeCell ref="D10:F10"/>
    <mergeCell ref="C11:F11"/>
    <mergeCell ref="G11:H11"/>
    <mergeCell ref="C13:F13"/>
    <mergeCell ref="G13:H13"/>
    <mergeCell ref="P18:P20"/>
    <mergeCell ref="L18:L20"/>
    <mergeCell ref="M18:M20"/>
  </mergeCells>
  <dataValidations count="1">
    <dataValidation type="decimal" operator="greaterThan" allowBlank="1" showInputMessage="1" showErrorMessage="1" sqref="J53:J65536 N53:N65536 J4:J14 N4:N14 J16:J18 J21:J48 N34:N48 N21:N32 N16:N18">
      <formula1>0</formula1>
    </dataValidation>
  </dataValidations>
  <printOptions horizontalCentered="1"/>
  <pageMargins left="1.062992125984252" right="0.07874015748031496" top="0.1968503937007874" bottom="0.3937007874015748" header="0" footer="0"/>
  <pageSetup fitToHeight="10" fitToWidth="1" horizontalDpi="300" verticalDpi="300" orientation="landscape" paperSize="5" scale="70" r:id="rId4"/>
  <drawing r:id="rId3"/>
  <legacyDrawing r:id="rId2"/>
</worksheet>
</file>

<file path=xl/worksheets/sheet3.xml><?xml version="1.0" encoding="utf-8"?>
<worksheet xmlns="http://schemas.openxmlformats.org/spreadsheetml/2006/main" xmlns:r="http://schemas.openxmlformats.org/officeDocument/2006/relationships">
  <dimension ref="A2:E31"/>
  <sheetViews>
    <sheetView zoomScalePageLayoutView="0" workbookViewId="0" topLeftCell="A1">
      <selection activeCell="J11" sqref="J11"/>
    </sheetView>
  </sheetViews>
  <sheetFormatPr defaultColWidth="11.421875" defaultRowHeight="12.75"/>
  <cols>
    <col min="2" max="2" width="9.28125" style="0" bestFit="1" customWidth="1"/>
  </cols>
  <sheetData>
    <row r="2" spans="1:5" ht="12.75">
      <c r="A2" s="70"/>
      <c r="B2" s="70"/>
      <c r="C2" s="70"/>
      <c r="D2" s="70"/>
      <c r="E2" s="70"/>
    </row>
    <row r="3" spans="1:5" ht="12.75">
      <c r="A3" s="70"/>
      <c r="B3" s="195" t="s">
        <v>112</v>
      </c>
      <c r="C3" s="195"/>
      <c r="D3" s="70"/>
      <c r="E3" s="70"/>
    </row>
    <row r="4" spans="1:5" ht="12.75">
      <c r="A4" s="70" t="s">
        <v>115</v>
      </c>
      <c r="B4" s="71" t="s">
        <v>113</v>
      </c>
      <c r="C4" s="71" t="s">
        <v>114</v>
      </c>
      <c r="D4" s="70"/>
      <c r="E4" s="70"/>
    </row>
    <row r="5" spans="1:5" ht="12.75">
      <c r="A5" s="71">
        <v>2</v>
      </c>
      <c r="B5" s="71">
        <v>9</v>
      </c>
      <c r="C5" s="71">
        <v>9</v>
      </c>
      <c r="D5" s="70">
        <f>1</f>
        <v>1</v>
      </c>
      <c r="E5" s="70"/>
    </row>
    <row r="6" spans="1:5" ht="12.75">
      <c r="A6" s="71">
        <v>3</v>
      </c>
      <c r="B6" s="71">
        <v>9</v>
      </c>
      <c r="C6" s="71">
        <v>9</v>
      </c>
      <c r="D6" s="70">
        <f>D5+1</f>
        <v>2</v>
      </c>
      <c r="E6" s="70"/>
    </row>
    <row r="7" spans="1:5" ht="12.75">
      <c r="A7" s="71">
        <v>4</v>
      </c>
      <c r="B7" s="71">
        <v>9</v>
      </c>
      <c r="C7" s="71">
        <v>9</v>
      </c>
      <c r="D7" s="70">
        <f aca="true" t="shared" si="0" ref="D7:D27">D6+1</f>
        <v>3</v>
      </c>
      <c r="E7" s="70"/>
    </row>
    <row r="8" spans="1:5" ht="12.75">
      <c r="A8" s="71">
        <v>6</v>
      </c>
      <c r="B8" s="71">
        <v>4.5</v>
      </c>
      <c r="C8" s="71">
        <v>4.5</v>
      </c>
      <c r="D8" s="70">
        <f t="shared" si="0"/>
        <v>4</v>
      </c>
      <c r="E8" s="70"/>
    </row>
    <row r="9" spans="1:5" ht="12.75">
      <c r="A9" s="71">
        <v>7</v>
      </c>
      <c r="B9" s="71">
        <v>4.5</v>
      </c>
      <c r="C9" s="71">
        <v>4.5</v>
      </c>
      <c r="D9" s="70">
        <f t="shared" si="0"/>
        <v>5</v>
      </c>
      <c r="E9" s="70"/>
    </row>
    <row r="10" spans="1:5" ht="12.75">
      <c r="A10" s="71">
        <v>10</v>
      </c>
      <c r="B10" s="71">
        <v>9</v>
      </c>
      <c r="C10" s="71">
        <v>6.857</v>
      </c>
      <c r="D10" s="70">
        <f t="shared" si="0"/>
        <v>6</v>
      </c>
      <c r="E10" s="70"/>
    </row>
    <row r="11" spans="1:5" ht="12.75">
      <c r="A11" s="71">
        <v>11</v>
      </c>
      <c r="B11" s="71">
        <v>9</v>
      </c>
      <c r="C11" s="71">
        <v>9</v>
      </c>
      <c r="D11" s="70">
        <f t="shared" si="0"/>
        <v>7</v>
      </c>
      <c r="E11" s="70"/>
    </row>
    <row r="12" spans="1:5" ht="12.75">
      <c r="A12" s="71">
        <v>12</v>
      </c>
      <c r="B12" s="71">
        <v>9</v>
      </c>
      <c r="C12" s="71">
        <v>9</v>
      </c>
      <c r="D12" s="70">
        <f t="shared" si="0"/>
        <v>8</v>
      </c>
      <c r="E12" s="70"/>
    </row>
    <row r="13" spans="1:5" ht="12.75">
      <c r="A13" s="71">
        <v>13</v>
      </c>
      <c r="B13" s="71">
        <v>9</v>
      </c>
      <c r="C13" s="71">
        <v>9</v>
      </c>
      <c r="D13" s="70">
        <f t="shared" si="0"/>
        <v>9</v>
      </c>
      <c r="E13" s="70"/>
    </row>
    <row r="14" spans="1:5" ht="12.75">
      <c r="A14" s="71">
        <v>14</v>
      </c>
      <c r="B14" s="71">
        <v>9</v>
      </c>
      <c r="C14" s="71">
        <v>9</v>
      </c>
      <c r="D14" s="70">
        <f t="shared" si="0"/>
        <v>10</v>
      </c>
      <c r="E14" s="70"/>
    </row>
    <row r="15" spans="1:5" ht="12.75">
      <c r="A15" s="71">
        <v>16</v>
      </c>
      <c r="B15" s="71">
        <v>9</v>
      </c>
      <c r="C15" s="71">
        <v>9</v>
      </c>
      <c r="D15" s="70">
        <f t="shared" si="0"/>
        <v>11</v>
      </c>
      <c r="E15" s="70"/>
    </row>
    <row r="16" spans="1:5" ht="12.75">
      <c r="A16" s="71">
        <v>17</v>
      </c>
      <c r="B16" s="71">
        <v>9</v>
      </c>
      <c r="C16" s="71">
        <v>9</v>
      </c>
      <c r="D16" s="70">
        <f t="shared" si="0"/>
        <v>12</v>
      </c>
      <c r="E16" s="70"/>
    </row>
    <row r="17" spans="1:5" ht="12.75">
      <c r="A17" s="71">
        <v>18</v>
      </c>
      <c r="B17" s="71">
        <v>9</v>
      </c>
      <c r="C17" s="71">
        <v>9</v>
      </c>
      <c r="D17" s="70">
        <f t="shared" si="0"/>
        <v>13</v>
      </c>
      <c r="E17" s="70"/>
    </row>
    <row r="18" spans="1:5" ht="12.75">
      <c r="A18" s="71">
        <v>22</v>
      </c>
      <c r="B18" s="71">
        <v>9</v>
      </c>
      <c r="C18" s="71">
        <v>9</v>
      </c>
      <c r="D18" s="70">
        <f t="shared" si="0"/>
        <v>14</v>
      </c>
      <c r="E18" s="70"/>
    </row>
    <row r="19" spans="1:5" ht="12.75">
      <c r="A19" s="71">
        <v>23</v>
      </c>
      <c r="B19" s="71">
        <v>9</v>
      </c>
      <c r="C19" s="71">
        <v>9</v>
      </c>
      <c r="D19" s="70">
        <f t="shared" si="0"/>
        <v>15</v>
      </c>
      <c r="E19" s="70"/>
    </row>
    <row r="20" spans="1:5" ht="12.75">
      <c r="A20" s="71">
        <v>24</v>
      </c>
      <c r="B20" s="71">
        <v>9</v>
      </c>
      <c r="C20" s="71">
        <v>9</v>
      </c>
      <c r="D20" s="70">
        <f t="shared" si="0"/>
        <v>16</v>
      </c>
      <c r="E20" s="70"/>
    </row>
    <row r="21" spans="1:5" ht="12.75">
      <c r="A21" s="71">
        <v>25</v>
      </c>
      <c r="B21" s="71">
        <v>9</v>
      </c>
      <c r="C21" s="71">
        <v>8.23</v>
      </c>
      <c r="D21" s="70">
        <f t="shared" si="0"/>
        <v>17</v>
      </c>
      <c r="E21" s="70"/>
    </row>
    <row r="22" spans="1:5" ht="12.75">
      <c r="A22" s="71">
        <v>28</v>
      </c>
      <c r="B22" s="71">
        <v>51</v>
      </c>
      <c r="C22" s="71">
        <v>51</v>
      </c>
      <c r="D22" s="70">
        <f t="shared" si="0"/>
        <v>18</v>
      </c>
      <c r="E22" s="70"/>
    </row>
    <row r="23" spans="1:5" ht="12.75">
      <c r="A23" s="71">
        <v>29</v>
      </c>
      <c r="B23" s="71">
        <v>51</v>
      </c>
      <c r="C23" s="71">
        <v>51</v>
      </c>
      <c r="D23" s="70">
        <f t="shared" si="0"/>
        <v>19</v>
      </c>
      <c r="E23" s="70"/>
    </row>
    <row r="24" spans="1:5" ht="12.75">
      <c r="A24" s="71">
        <v>33</v>
      </c>
      <c r="B24" s="71">
        <v>51</v>
      </c>
      <c r="C24" s="71">
        <v>51</v>
      </c>
      <c r="D24" s="70">
        <f t="shared" si="0"/>
        <v>20</v>
      </c>
      <c r="E24" s="70"/>
    </row>
    <row r="25" spans="1:5" ht="12.75">
      <c r="A25" s="71">
        <v>34</v>
      </c>
      <c r="B25" s="71">
        <v>51</v>
      </c>
      <c r="C25" s="71">
        <v>51</v>
      </c>
      <c r="D25" s="70">
        <f t="shared" si="0"/>
        <v>21</v>
      </c>
      <c r="E25" s="70"/>
    </row>
    <row r="26" spans="1:5" ht="12.75">
      <c r="A26" s="71">
        <v>35</v>
      </c>
      <c r="B26" s="71">
        <v>51</v>
      </c>
      <c r="C26" s="71">
        <v>40</v>
      </c>
      <c r="D26" s="70">
        <f t="shared" si="0"/>
        <v>22</v>
      </c>
      <c r="E26" s="70"/>
    </row>
    <row r="27" spans="1:5" ht="12.75">
      <c r="A27" s="71">
        <v>36</v>
      </c>
      <c r="B27" s="72">
        <v>51</v>
      </c>
      <c r="C27" s="72">
        <v>51</v>
      </c>
      <c r="D27" s="70">
        <f t="shared" si="0"/>
        <v>23</v>
      </c>
      <c r="E27" s="70"/>
    </row>
    <row r="28" spans="1:5" ht="12.75">
      <c r="A28" s="70"/>
      <c r="B28" s="70">
        <f>SUM(B5:B27)</f>
        <v>450</v>
      </c>
      <c r="C28" s="70">
        <f>SUM(C5:C27)</f>
        <v>436.087</v>
      </c>
      <c r="D28" s="70" t="s">
        <v>116</v>
      </c>
      <c r="E28" s="70"/>
    </row>
    <row r="29" spans="1:5" ht="12.75">
      <c r="A29" s="70"/>
      <c r="B29" s="70"/>
      <c r="C29" s="73">
        <f>C28/B28</f>
        <v>0.9690822222222222</v>
      </c>
      <c r="D29" s="70" t="s">
        <v>116</v>
      </c>
      <c r="E29" s="70"/>
    </row>
    <row r="30" spans="1:5" ht="12.75">
      <c r="A30" s="70"/>
      <c r="B30" s="70"/>
      <c r="C30" s="70"/>
      <c r="D30" s="70"/>
      <c r="E30" s="70"/>
    </row>
    <row r="31" spans="1:5" ht="12.75">
      <c r="A31" s="70"/>
      <c r="B31" s="70"/>
      <c r="C31" s="70"/>
      <c r="D31" s="70"/>
      <c r="E31" s="70"/>
    </row>
  </sheetData>
  <sheetProtection/>
  <mergeCells count="1">
    <mergeCell ref="B3:C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SecretariaCI</cp:lastModifiedBy>
  <cp:lastPrinted>2009-07-22T21:58:42Z</cp:lastPrinted>
  <dcterms:created xsi:type="dcterms:W3CDTF">2003-11-14T08:59:56Z</dcterms:created>
  <dcterms:modified xsi:type="dcterms:W3CDTF">2009-07-22T22:39:19Z</dcterms:modified>
  <cp:category/>
  <cp:version/>
  <cp:contentType/>
  <cp:contentStatus/>
</cp:coreProperties>
</file>