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xml"/>
  <Override PartName="/xl/charts/chart22.xml" ContentType="application/vnd.openxmlformats-officedocument.drawingml.chart+xml"/>
  <Override PartName="/xl/drawings/drawing24.xml" ContentType="application/vnd.openxmlformats-officedocument.drawing+xml"/>
  <Override PartName="/xl/charts/chart23.xml" ContentType="application/vnd.openxmlformats-officedocument.drawingml.chart+xml"/>
  <Override PartName="/xl/drawings/drawing25.xml" ContentType="application/vnd.openxmlformats-officedocument.drawing+xml"/>
  <Override PartName="/xl/charts/chart24.xml" ContentType="application/vnd.openxmlformats-officedocument.drawingml.chart+xml"/>
  <Override PartName="/xl/drawings/drawing26.xml" ContentType="application/vnd.openxmlformats-officedocument.drawing+xml"/>
  <Override PartName="/xl/charts/chart25.xml" ContentType="application/vnd.openxmlformats-officedocument.drawingml.chart+xml"/>
  <Override PartName="/xl/drawings/drawing27.xml" ContentType="application/vnd.openxmlformats-officedocument.drawing+xml"/>
  <Override PartName="/xl/charts/chart26.xml" ContentType="application/vnd.openxmlformats-officedocument.drawingml.chart+xml"/>
  <Override PartName="/xl/drawings/drawing28.xml" ContentType="application/vnd.openxmlformats-officedocument.drawing+xml"/>
  <Override PartName="/xl/charts/chart27.xml" ContentType="application/vnd.openxmlformats-officedocument.drawingml.chart+xml"/>
  <Override PartName="/xl/drawings/drawing29.xml" ContentType="application/vnd.openxmlformats-officedocument.drawing+xml"/>
  <Override PartName="/xl/charts/chart28.xml" ContentType="application/vnd.openxmlformats-officedocument.drawingml.chart+xml"/>
  <Override PartName="/xl/drawings/drawing30.xml" ContentType="application/vnd.openxmlformats-officedocument.drawing+xml"/>
  <Override PartName="/xl/charts/chart29.xml" ContentType="application/vnd.openxmlformats-officedocument.drawingml.chart+xml"/>
  <Override PartName="/xl/drawings/drawing31.xml" ContentType="application/vnd.openxmlformats-officedocument.drawing+xml"/>
  <Override PartName="/xl/charts/chart30.xml" ContentType="application/vnd.openxmlformats-officedocument.drawingml.chart+xml"/>
  <Override PartName="/xl/drawings/drawing32.xml" ContentType="application/vnd.openxmlformats-officedocument.drawing+xml"/>
  <Override PartName="/xl/charts/chart31.xml" ContentType="application/vnd.openxmlformats-officedocument.drawingml.chart+xml"/>
  <Override PartName="/xl/drawings/drawing33.xml" ContentType="application/vnd.openxmlformats-officedocument.drawing+xml"/>
  <Override PartName="/xl/charts/chart32.xml" ContentType="application/vnd.openxmlformats-officedocument.drawingml.chart+xml"/>
  <Override PartName="/xl/drawings/drawing34.xml" ContentType="application/vnd.openxmlformats-officedocument.drawing+xml"/>
  <Override PartName="/xl/charts/chart33.xml" ContentType="application/vnd.openxmlformats-officedocument.drawingml.chart+xml"/>
  <Override PartName="/xl/drawings/drawing35.xml" ContentType="application/vnd.openxmlformats-officedocument.drawing+xml"/>
  <Override PartName="/xl/charts/chart34.xml" ContentType="application/vnd.openxmlformats-officedocument.drawingml.chart+xml"/>
  <Override PartName="/xl/drawings/drawing36.xml" ContentType="application/vnd.openxmlformats-officedocument.drawing+xml"/>
  <Override PartName="/xl/charts/chart35.xml" ContentType="application/vnd.openxmlformats-officedocument.drawingml.chart+xml"/>
  <Override PartName="/xl/drawings/drawing37.xml" ContentType="application/vnd.openxmlformats-officedocument.drawing+xml"/>
  <Override PartName="/xl/charts/chart36.xml" ContentType="application/vnd.openxmlformats-officedocument.drawingml.chart+xml"/>
  <Override PartName="/xl/drawings/drawing38.xml" ContentType="application/vnd.openxmlformats-officedocument.drawing+xml"/>
  <Override PartName="/xl/charts/chart37.xml" ContentType="application/vnd.openxmlformats-officedocument.drawingml.chart+xml"/>
  <Override PartName="/xl/drawings/drawing39.xml" ContentType="application/vnd.openxmlformats-officedocument.drawing+xml"/>
  <Override PartName="/xl/charts/chart38.xml" ContentType="application/vnd.openxmlformats-officedocument.drawingml.chart+xml"/>
  <Override PartName="/xl/drawings/drawing40.xml" ContentType="application/vnd.openxmlformats-officedocument.drawing+xml"/>
  <Override PartName="/xl/charts/chart39.xml" ContentType="application/vnd.openxmlformats-officedocument.drawingml.chart+xml"/>
  <Override PartName="/xl/drawings/drawing41.xml" ContentType="application/vnd.openxmlformats-officedocument.drawing+xml"/>
  <Override PartName="/xl/charts/chart40.xml" ContentType="application/vnd.openxmlformats-officedocument.drawingml.chart+xml"/>
  <Override PartName="/xl/drawings/drawing42.xml" ContentType="application/vnd.openxmlformats-officedocument.drawing+xml"/>
  <Override PartName="/xl/charts/chart4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rección\Desktop\para subir\"/>
    </mc:Choice>
  </mc:AlternateContent>
  <bookViews>
    <workbookView xWindow="0" yWindow="0" windowWidth="20490" windowHeight="7650" tabRatio="871"/>
  </bookViews>
  <sheets>
    <sheet name="PLAN DE ACCION ESTRATEGICO PDI " sheetId="1" r:id="rId1"/>
    <sheet name="DESCRIPCION DE INDICADORES" sheetId="2" state="hidden" r:id="rId2"/>
    <sheet name="Pesos" sheetId="4" r:id="rId3"/>
    <sheet name="1.1 Unidad Pedagogica de Licenc" sheetId="44" r:id="rId4"/>
    <sheet name=" 1.2.Plan for. y dllo. profe." sheetId="45" r:id="rId5"/>
    <sheet name="1.3.RG-2017-021" sheetId="46" r:id="rId6"/>
    <sheet name="1.4.RG-2017-022" sheetId="47" r:id="rId7"/>
    <sheet name="1.5.RG-2017-023" sheetId="48" r:id="rId8"/>
    <sheet name="1.6.RG-2017-024" sheetId="49" r:id="rId9"/>
    <sheet name="1.7.RG-2017-025" sheetId="50" r:id="rId10"/>
    <sheet name="1.8.Articu. del proce. regional" sheetId="51" r:id="rId11"/>
    <sheet name="1.9.Egresados" sheetId="52" r:id="rId12"/>
    <sheet name="1.10.RG-2017-026" sheetId="14" r:id="rId13"/>
    <sheet name="1.11.Posgrados" sheetId="15" r:id="rId14"/>
    <sheet name="2.1.RG-2017-009" sheetId="16" r:id="rId15"/>
    <sheet name="2.2.RG-2017-020" sheetId="17" r:id="rId16"/>
    <sheet name="3.1. Ecos. de Ciencia y Tec" sheetId="18" r:id="rId17"/>
    <sheet name="3.2.Excelencia en Investigación" sheetId="19" r:id="rId18"/>
    <sheet name="3.3.Innovación y transfe." sheetId="20" r:id="rId19"/>
    <sheet name="3.4.reconoc. e Iteracción soc" sheetId="21" r:id="rId20"/>
    <sheet name="4.1.RG-2017-027A" sheetId="22" r:id="rId21"/>
    <sheet name="4.2.RG-2017-028" sheetId="23" r:id="rId22"/>
    <sheet name="4.3.Deporte y recreación" sheetId="24" r:id="rId23"/>
    <sheet name="4.4.Atención asistencial" sheetId="25" r:id="rId24"/>
    <sheet name="4.5.RG-2017-029" sheetId="26" r:id="rId25"/>
    <sheet name="4.6.RG-2017-037" sheetId="27" r:id="rId26"/>
    <sheet name="4.7.RG-2017-030" sheetId="28" r:id="rId27"/>
    <sheet name="4.8.RG-2017-031" sheetId="29" r:id="rId28"/>
    <sheet name="4.9.RG-2017-027-B" sheetId="30" r:id="rId29"/>
    <sheet name="5.1.RG-2017-011" sheetId="31" r:id="rId30"/>
    <sheet name="5.2.RG-2017-010" sheetId="32" r:id="rId31"/>
    <sheet name="5.3.RG-2017-007" sheetId="33" r:id="rId32"/>
    <sheet name="5.4.RG-2017-012" sheetId="34" r:id="rId33"/>
    <sheet name="5.5.RG-2017-013" sheetId="35" r:id="rId34"/>
    <sheet name="5.6.RG-2017-014" sheetId="36" r:id="rId35"/>
    <sheet name="5.7.RG-2017-015" sheetId="37" r:id="rId36"/>
    <sheet name="5.8.RG-017-016" sheetId="38" r:id="rId37"/>
    <sheet name="5.9.RG-2017-017" sheetId="39" r:id="rId38"/>
    <sheet name="5.10.RG-2017-018" sheetId="40" r:id="rId39"/>
    <sheet name="5.11.RG-2017-036" sheetId="41" r:id="rId40"/>
    <sheet name="5.12.RG-2017-019" sheetId="42" r:id="rId41"/>
    <sheet name="5.13.Transpa. y efici universit" sheetId="43" r:id="rId42"/>
    <sheet name="5.14.Plan de act doc" sheetId="53" r:id="rId43"/>
    <sheet name="5.15.Plan de sostenibilidad" sheetId="55" r:id="rId44"/>
  </sheets>
  <externalReferences>
    <externalReference r:id="rId45"/>
    <externalReference r:id="rId46"/>
  </externalReferences>
  <definedNames>
    <definedName name="_xlnm.Print_Area" localSheetId="12">'1.10.RG-2017-026'!$A$1:$AH$44</definedName>
    <definedName name="_xlnm.Print_Area" localSheetId="7">'1.5.RG-2017-023'!$A$9:$R$54</definedName>
  </definedNames>
  <calcPr calcId="162913"/>
</workbook>
</file>

<file path=xl/calcChain.xml><?xml version="1.0" encoding="utf-8"?>
<calcChain xmlns="http://schemas.openxmlformats.org/spreadsheetml/2006/main">
  <c r="BG28" i="1" l="1"/>
  <c r="BI10" i="1" l="1"/>
  <c r="BG101" i="1" l="1"/>
  <c r="BG99" i="1"/>
  <c r="BG69" i="1"/>
  <c r="BG10" i="1"/>
  <c r="G12" i="44"/>
  <c r="BG5" i="1"/>
  <c r="BG12" i="1"/>
  <c r="AU64" i="1" l="1"/>
  <c r="AF14" i="55" l="1"/>
  <c r="AF15" i="55"/>
  <c r="AF16" i="55"/>
  <c r="AB14" i="55"/>
  <c r="AB15" i="55"/>
  <c r="AB16" i="55"/>
  <c r="X14" i="55"/>
  <c r="X15" i="55"/>
  <c r="X16" i="55"/>
  <c r="T14" i="55"/>
  <c r="T15" i="55"/>
  <c r="T16" i="55"/>
  <c r="P14" i="55"/>
  <c r="P15" i="55"/>
  <c r="P16" i="55"/>
  <c r="AF17" i="55"/>
  <c r="AB17" i="55"/>
  <c r="X17" i="55"/>
  <c r="T17" i="55"/>
  <c r="P17" i="55"/>
  <c r="AF13" i="55"/>
  <c r="AB13" i="55"/>
  <c r="X13" i="55"/>
  <c r="T13" i="55"/>
  <c r="Q18" i="55" s="1"/>
  <c r="P13" i="55"/>
  <c r="AF12" i="55"/>
  <c r="AB12" i="55"/>
  <c r="X12" i="55"/>
  <c r="T12" i="55"/>
  <c r="P12" i="55"/>
  <c r="AF13" i="53"/>
  <c r="AF14" i="53"/>
  <c r="AB13" i="53"/>
  <c r="AB14" i="53"/>
  <c r="X13" i="53"/>
  <c r="X14" i="53"/>
  <c r="T13" i="53"/>
  <c r="T14" i="53"/>
  <c r="P13" i="53"/>
  <c r="P14" i="53"/>
  <c r="U18" i="55" l="1"/>
  <c r="M18" i="55"/>
  <c r="AG18" i="55" s="1"/>
  <c r="AC18" i="55"/>
  <c r="Y18" i="55"/>
  <c r="AG15" i="55"/>
  <c r="AH15" i="55" s="1"/>
  <c r="AG12" i="55"/>
  <c r="AH12" i="55" s="1"/>
  <c r="AG14" i="55"/>
  <c r="AH14" i="55" s="1"/>
  <c r="AG16" i="55"/>
  <c r="AH16" i="55" s="1"/>
  <c r="AG17" i="55"/>
  <c r="AH17" i="55" s="1"/>
  <c r="AG13" i="55"/>
  <c r="AH13" i="55" s="1"/>
  <c r="AG14" i="53"/>
  <c r="AH14" i="53" s="1"/>
  <c r="AG13" i="53"/>
  <c r="AH13" i="53" s="1"/>
  <c r="AH18" i="55" l="1"/>
  <c r="AF12" i="53"/>
  <c r="AC15" i="53" s="1"/>
  <c r="AB12" i="53"/>
  <c r="Y15" i="53" s="1"/>
  <c r="X12" i="53"/>
  <c r="U15" i="53" s="1"/>
  <c r="T12" i="53"/>
  <c r="Q15" i="53" s="1"/>
  <c r="P12" i="53"/>
  <c r="M15" i="53" s="1"/>
  <c r="AF16" i="52"/>
  <c r="AB16" i="52"/>
  <c r="X16" i="52"/>
  <c r="T16" i="52"/>
  <c r="P16" i="52"/>
  <c r="AF15" i="52"/>
  <c r="AB15" i="52"/>
  <c r="X15" i="52"/>
  <c r="T15" i="52"/>
  <c r="P15" i="52"/>
  <c r="AF14" i="52"/>
  <c r="AB14" i="52"/>
  <c r="X14" i="52"/>
  <c r="T14" i="52"/>
  <c r="P14" i="52"/>
  <c r="AF13" i="52"/>
  <c r="AB13" i="52"/>
  <c r="X13" i="52"/>
  <c r="T13" i="52"/>
  <c r="P13" i="52"/>
  <c r="AF12" i="52"/>
  <c r="AB12" i="52"/>
  <c r="X12" i="52"/>
  <c r="T12" i="52"/>
  <c r="P12" i="52"/>
  <c r="AC13" i="51"/>
  <c r="B20" i="51" s="1"/>
  <c r="AF12" i="51"/>
  <c r="AB12" i="51"/>
  <c r="Y13" i="51" s="1"/>
  <c r="B19" i="51" s="1"/>
  <c r="X12" i="51"/>
  <c r="U13" i="51" s="1"/>
  <c r="B18" i="51" s="1"/>
  <c r="T12" i="51"/>
  <c r="Q13" i="51" s="1"/>
  <c r="B17" i="51" s="1"/>
  <c r="P12" i="51"/>
  <c r="AF15" i="50"/>
  <c r="AB15" i="50"/>
  <c r="X15" i="50"/>
  <c r="T15" i="50"/>
  <c r="P15" i="50"/>
  <c r="AF14" i="50"/>
  <c r="AB14" i="50"/>
  <c r="X14" i="50"/>
  <c r="T14" i="50"/>
  <c r="P14" i="50"/>
  <c r="AF13" i="50"/>
  <c r="AB13" i="50"/>
  <c r="X13" i="50"/>
  <c r="T13" i="50"/>
  <c r="P13" i="50"/>
  <c r="AF12" i="50"/>
  <c r="AB12" i="50"/>
  <c r="X12" i="50"/>
  <c r="U16" i="50" s="1"/>
  <c r="B23" i="50" s="1"/>
  <c r="T12" i="50"/>
  <c r="P12" i="50"/>
  <c r="AD15" i="49"/>
  <c r="Z15" i="49"/>
  <c r="V15" i="49"/>
  <c r="R15" i="49"/>
  <c r="N15" i="49"/>
  <c r="AD14" i="49"/>
  <c r="Z14" i="49"/>
  <c r="V14" i="49"/>
  <c r="R14" i="49"/>
  <c r="N14" i="49"/>
  <c r="AD13" i="49"/>
  <c r="Z13" i="49"/>
  <c r="V13" i="49"/>
  <c r="R13" i="49"/>
  <c r="N13" i="49"/>
  <c r="AD12" i="49"/>
  <c r="Z12" i="49"/>
  <c r="V12" i="49"/>
  <c r="S16" i="49" s="1"/>
  <c r="C22" i="49" s="1"/>
  <c r="R12" i="49"/>
  <c r="N12" i="49"/>
  <c r="AF13" i="48"/>
  <c r="AB13" i="48"/>
  <c r="X13" i="48"/>
  <c r="T13" i="48"/>
  <c r="P13" i="48"/>
  <c r="AF12" i="48"/>
  <c r="AB12" i="48"/>
  <c r="X12" i="48"/>
  <c r="T12" i="48"/>
  <c r="P12" i="48"/>
  <c r="AF11" i="48"/>
  <c r="AB11" i="48"/>
  <c r="X11" i="48"/>
  <c r="T11" i="48"/>
  <c r="P11" i="48"/>
  <c r="M5" i="48"/>
  <c r="E5" i="48"/>
  <c r="A5" i="48"/>
  <c r="A3" i="48"/>
  <c r="AF13" i="47"/>
  <c r="AB13" i="47"/>
  <c r="X13" i="47"/>
  <c r="T13" i="47"/>
  <c r="P13" i="47"/>
  <c r="AF12" i="47"/>
  <c r="AB12" i="47"/>
  <c r="X12" i="47"/>
  <c r="T12" i="47"/>
  <c r="P12" i="47"/>
  <c r="AF11" i="47"/>
  <c r="AB11" i="47"/>
  <c r="X11" i="47"/>
  <c r="T11" i="47"/>
  <c r="Q14" i="47" s="1"/>
  <c r="B20" i="47" s="1"/>
  <c r="P11" i="47"/>
  <c r="M5" i="47"/>
  <c r="E5" i="47"/>
  <c r="A5" i="47"/>
  <c r="A3" i="47"/>
  <c r="AE13" i="46"/>
  <c r="AA13" i="46"/>
  <c r="W13" i="46"/>
  <c r="S13" i="46"/>
  <c r="O13" i="46"/>
  <c r="AE12" i="46"/>
  <c r="AB14" i="46" s="1"/>
  <c r="B22" i="46" s="1"/>
  <c r="AA12" i="46"/>
  <c r="X14" i="46" s="1"/>
  <c r="B21" i="46" s="1"/>
  <c r="W12" i="46"/>
  <c r="T14" i="46" s="1"/>
  <c r="B20" i="46" s="1"/>
  <c r="S12" i="46"/>
  <c r="O12" i="46"/>
  <c r="L14" i="46" s="1"/>
  <c r="M6" i="46"/>
  <c r="E6" i="46"/>
  <c r="A6" i="46"/>
  <c r="A4" i="46"/>
  <c r="A4" i="45"/>
  <c r="A6" i="45"/>
  <c r="E6" i="45"/>
  <c r="M6" i="45"/>
  <c r="P12" i="45"/>
  <c r="M13" i="45" s="1"/>
  <c r="T12" i="45"/>
  <c r="X12" i="45"/>
  <c r="U13" i="45" s="1"/>
  <c r="B19" i="45" s="1"/>
  <c r="AB12" i="45"/>
  <c r="Y13" i="45" s="1"/>
  <c r="B20" i="45" s="1"/>
  <c r="AF12" i="45"/>
  <c r="AC13" i="45" s="1"/>
  <c r="B21" i="45" s="1"/>
  <c r="Q13" i="45"/>
  <c r="B18" i="45" s="1"/>
  <c r="AC16" i="44"/>
  <c r="AB16" i="44"/>
  <c r="AA16" i="44"/>
  <c r="Y16" i="44"/>
  <c r="X16" i="44"/>
  <c r="W16" i="44"/>
  <c r="U16" i="44"/>
  <c r="T16" i="44"/>
  <c r="S16" i="44"/>
  <c r="Q16" i="44"/>
  <c r="P16" i="44"/>
  <c r="O16" i="44"/>
  <c r="M16" i="44"/>
  <c r="L16" i="44"/>
  <c r="K16" i="44"/>
  <c r="I16" i="44"/>
  <c r="G16" i="44"/>
  <c r="F16" i="44"/>
  <c r="E16" i="44"/>
  <c r="AC15" i="44"/>
  <c r="AB15" i="44"/>
  <c r="AA15" i="44"/>
  <c r="Y15" i="44"/>
  <c r="X15" i="44"/>
  <c r="W15" i="44"/>
  <c r="U15" i="44"/>
  <c r="T15" i="44"/>
  <c r="S15" i="44"/>
  <c r="Q15" i="44"/>
  <c r="P15" i="44"/>
  <c r="O15" i="44"/>
  <c r="M15" i="44"/>
  <c r="L15" i="44"/>
  <c r="K15" i="44"/>
  <c r="I15" i="44"/>
  <c r="G15" i="44"/>
  <c r="F15" i="44"/>
  <c r="E15" i="44"/>
  <c r="AF15" i="44" s="1"/>
  <c r="AC14" i="44"/>
  <c r="AB14" i="44"/>
  <c r="AA14" i="44"/>
  <c r="Y14" i="44"/>
  <c r="X14" i="44"/>
  <c r="W14" i="44"/>
  <c r="U14" i="44"/>
  <c r="T14" i="44"/>
  <c r="S14" i="44"/>
  <c r="Q14" i="44"/>
  <c r="P14" i="44"/>
  <c r="O14" i="44"/>
  <c r="M14" i="44"/>
  <c r="L14" i="44"/>
  <c r="K14" i="44"/>
  <c r="I14" i="44"/>
  <c r="G14" i="44"/>
  <c r="F14" i="44"/>
  <c r="E14" i="44"/>
  <c r="AC13" i="44"/>
  <c r="AB13" i="44"/>
  <c r="AA13" i="44"/>
  <c r="Y13" i="44"/>
  <c r="X13" i="44"/>
  <c r="W13" i="44"/>
  <c r="U13" i="44"/>
  <c r="T13" i="44"/>
  <c r="S13" i="44"/>
  <c r="Q13" i="44"/>
  <c r="P13" i="44"/>
  <c r="O13" i="44"/>
  <c r="M13" i="44"/>
  <c r="L13" i="44"/>
  <c r="K13" i="44"/>
  <c r="I13" i="44"/>
  <c r="G13" i="44"/>
  <c r="F13" i="44"/>
  <c r="E13" i="44"/>
  <c r="AC12" i="44"/>
  <c r="AB12" i="44"/>
  <c r="AA12" i="44"/>
  <c r="Y12" i="44"/>
  <c r="X12" i="44"/>
  <c r="W12" i="44"/>
  <c r="U12" i="44"/>
  <c r="T12" i="44"/>
  <c r="S12" i="44"/>
  <c r="Q12" i="44"/>
  <c r="P12" i="44"/>
  <c r="O12" i="44"/>
  <c r="M12" i="44"/>
  <c r="L12" i="44"/>
  <c r="K12" i="44"/>
  <c r="I12" i="44"/>
  <c r="F12" i="44"/>
  <c r="E12" i="44"/>
  <c r="E9" i="44"/>
  <c r="A9" i="44"/>
  <c r="Y6" i="44"/>
  <c r="U6" i="44"/>
  <c r="Q6" i="44"/>
  <c r="M6" i="44"/>
  <c r="E6" i="44"/>
  <c r="A6" i="44"/>
  <c r="A4" i="44"/>
  <c r="P14" i="46" l="1"/>
  <c r="B19" i="46" s="1"/>
  <c r="K16" i="49"/>
  <c r="C20" i="49" s="1"/>
  <c r="Y16" i="50"/>
  <c r="B24" i="50" s="1"/>
  <c r="AG12" i="51"/>
  <c r="AH12" i="51" s="1"/>
  <c r="AH13" i="51" s="1"/>
  <c r="AD12" i="44"/>
  <c r="Z13" i="44"/>
  <c r="N16" i="44"/>
  <c r="AD13" i="44"/>
  <c r="Z14" i="44"/>
  <c r="N15" i="44"/>
  <c r="V12" i="44"/>
  <c r="R13" i="44"/>
  <c r="N14" i="44"/>
  <c r="AF14" i="46"/>
  <c r="B18" i="46"/>
  <c r="M17" i="52"/>
  <c r="B21" i="52" s="1"/>
  <c r="AA16" i="49"/>
  <c r="C24" i="49" s="1"/>
  <c r="AG13" i="50"/>
  <c r="AH13" i="50" s="1"/>
  <c r="M14" i="47"/>
  <c r="B19" i="47" s="1"/>
  <c r="AG12" i="47"/>
  <c r="AH12" i="47" s="1"/>
  <c r="M16" i="50"/>
  <c r="B21" i="50" s="1"/>
  <c r="Y17" i="52"/>
  <c r="B24" i="52" s="1"/>
  <c r="AG15" i="52"/>
  <c r="AH15" i="52" s="1"/>
  <c r="W16" i="49"/>
  <c r="C23" i="49" s="1"/>
  <c r="AC14" i="48"/>
  <c r="B22" i="48" s="1"/>
  <c r="AF12" i="46"/>
  <c r="AG12" i="46" s="1"/>
  <c r="AE13" i="49"/>
  <c r="AF13" i="49" s="1"/>
  <c r="AG16" i="52"/>
  <c r="AH16" i="52" s="1"/>
  <c r="R14" i="44"/>
  <c r="AE15" i="49"/>
  <c r="AF15" i="49" s="1"/>
  <c r="Z15" i="44"/>
  <c r="AE14" i="49"/>
  <c r="AF14" i="49" s="1"/>
  <c r="Z16" i="44"/>
  <c r="AF13" i="46"/>
  <c r="AG13" i="46" s="1"/>
  <c r="U14" i="47"/>
  <c r="B21" i="47" s="1"/>
  <c r="AG13" i="47"/>
  <c r="AH13" i="47" s="1"/>
  <c r="N12" i="44"/>
  <c r="AD16" i="44"/>
  <c r="Y14" i="47"/>
  <c r="B22" i="47" s="1"/>
  <c r="O16" i="49"/>
  <c r="AE16" i="49" s="1"/>
  <c r="AD14" i="44"/>
  <c r="V16" i="44"/>
  <c r="N13" i="44"/>
  <c r="V14" i="44"/>
  <c r="R16" i="44"/>
  <c r="V13" i="44"/>
  <c r="Z12" i="44"/>
  <c r="R15" i="44"/>
  <c r="R12" i="44"/>
  <c r="V15" i="44"/>
  <c r="AG12" i="53"/>
  <c r="AH12" i="53" s="1"/>
  <c r="AH15" i="53" s="1"/>
  <c r="AG14" i="52"/>
  <c r="AH14" i="52" s="1"/>
  <c r="AG13" i="52"/>
  <c r="AH13" i="52" s="1"/>
  <c r="Q17" i="52"/>
  <c r="B22" i="52" s="1"/>
  <c r="AC17" i="52"/>
  <c r="B25" i="52" s="1"/>
  <c r="U17" i="52"/>
  <c r="B23" i="52" s="1"/>
  <c r="M13" i="51"/>
  <c r="B16" i="51" s="1"/>
  <c r="AG15" i="50"/>
  <c r="AH15" i="50" s="1"/>
  <c r="AG14" i="50"/>
  <c r="AH14" i="50" s="1"/>
  <c r="AG12" i="50"/>
  <c r="AH12" i="50" s="1"/>
  <c r="AH16" i="50" s="1"/>
  <c r="Q16" i="50"/>
  <c r="B22" i="50" s="1"/>
  <c r="AG13" i="48"/>
  <c r="AH13" i="48" s="1"/>
  <c r="AG12" i="48"/>
  <c r="AH12" i="48" s="1"/>
  <c r="M14" i="48"/>
  <c r="U14" i="48"/>
  <c r="B20" i="48" s="1"/>
  <c r="Q14" i="48"/>
  <c r="B19" i="48" s="1"/>
  <c r="Y14" i="48"/>
  <c r="B21" i="48" s="1"/>
  <c r="AG11" i="47"/>
  <c r="AH11" i="47" s="1"/>
  <c r="AG12" i="52"/>
  <c r="AH12" i="52" s="1"/>
  <c r="AG13" i="51"/>
  <c r="AC16" i="50"/>
  <c r="B25" i="50" s="1"/>
  <c r="AE12" i="49"/>
  <c r="AF12" i="49" s="1"/>
  <c r="B18" i="48"/>
  <c r="AG11" i="48"/>
  <c r="AH11" i="48" s="1"/>
  <c r="AC14" i="47"/>
  <c r="B23" i="47" s="1"/>
  <c r="B17" i="45"/>
  <c r="AG13" i="45"/>
  <c r="AG12" i="45"/>
  <c r="AH12" i="45" s="1"/>
  <c r="AH13" i="45" s="1"/>
  <c r="C21" i="49" l="1"/>
  <c r="AF16" i="49"/>
  <c r="AH14" i="48"/>
  <c r="AA17" i="44"/>
  <c r="C25" i="44" s="1"/>
  <c r="AE14" i="44"/>
  <c r="AF14" i="44" s="1"/>
  <c r="AE16" i="44"/>
  <c r="AF16" i="44" s="1"/>
  <c r="K17" i="44"/>
  <c r="C21" i="44" s="1"/>
  <c r="AH14" i="47"/>
  <c r="O17" i="44"/>
  <c r="C22" i="44" s="1"/>
  <c r="AG14" i="46"/>
  <c r="AG14" i="48"/>
  <c r="W17" i="44"/>
  <c r="C24" i="44" s="1"/>
  <c r="S17" i="44"/>
  <c r="C23" i="44" s="1"/>
  <c r="AE13" i="44"/>
  <c r="AF13" i="44" s="1"/>
  <c r="AE12" i="44"/>
  <c r="AF12" i="44" s="1"/>
  <c r="AG15" i="53"/>
  <c r="AH17" i="52"/>
  <c r="AG17" i="52"/>
  <c r="AG16" i="50"/>
  <c r="AG14" i="47"/>
  <c r="AE17" i="44" l="1"/>
  <c r="AF17" i="44"/>
  <c r="X13" i="32"/>
  <c r="X14" i="32"/>
  <c r="X12" i="32"/>
  <c r="AF12" i="43"/>
  <c r="AC13" i="43" s="1"/>
  <c r="B20" i="43" s="1"/>
  <c r="AB12" i="43"/>
  <c r="X12" i="43"/>
  <c r="T12" i="43"/>
  <c r="P12" i="43"/>
  <c r="M13" i="43" s="1"/>
  <c r="B17" i="42"/>
  <c r="AF12" i="42"/>
  <c r="AC13" i="42" s="1"/>
  <c r="AB12" i="42"/>
  <c r="Y13" i="42" s="1"/>
  <c r="B19" i="42" s="1"/>
  <c r="X12" i="42"/>
  <c r="U13" i="42" s="1"/>
  <c r="B18" i="42" s="1"/>
  <c r="T12" i="42"/>
  <c r="Q13" i="42" s="1"/>
  <c r="P12" i="42"/>
  <c r="M13" i="42" s="1"/>
  <c r="B16" i="42" s="1"/>
  <c r="B19" i="41"/>
  <c r="B15" i="41"/>
  <c r="AF12" i="41"/>
  <c r="AC13" i="41" s="1"/>
  <c r="AB12" i="41"/>
  <c r="Y13" i="41" s="1"/>
  <c r="B18" i="41" s="1"/>
  <c r="X12" i="41"/>
  <c r="T12" i="41"/>
  <c r="Q13" i="41" s="1"/>
  <c r="P12" i="41"/>
  <c r="M13" i="41" s="1"/>
  <c r="B19" i="40"/>
  <c r="B18" i="40"/>
  <c r="AF12" i="40"/>
  <c r="AC13" i="40" s="1"/>
  <c r="AB12" i="40"/>
  <c r="Y13" i="40" s="1"/>
  <c r="X12" i="40"/>
  <c r="U13" i="40" s="1"/>
  <c r="B17" i="40" s="1"/>
  <c r="T12" i="40"/>
  <c r="Q13" i="40" s="1"/>
  <c r="B16" i="40" s="1"/>
  <c r="P12" i="40"/>
  <c r="AF12" i="39"/>
  <c r="AC13" i="39" s="1"/>
  <c r="AB12" i="39"/>
  <c r="Y13" i="39" s="1"/>
  <c r="B19" i="39" s="1"/>
  <c r="X12" i="39"/>
  <c r="U13" i="39" s="1"/>
  <c r="B18" i="39" s="1"/>
  <c r="T12" i="39"/>
  <c r="Q13" i="39" s="1"/>
  <c r="B17" i="39" s="1"/>
  <c r="P12" i="39"/>
  <c r="M13" i="39" s="1"/>
  <c r="B16" i="39" s="1"/>
  <c r="B19" i="38"/>
  <c r="B15" i="38"/>
  <c r="AF12" i="38"/>
  <c r="AC13" i="38" s="1"/>
  <c r="AB12" i="38"/>
  <c r="Y13" i="38" s="1"/>
  <c r="B18" i="38" s="1"/>
  <c r="X12" i="38"/>
  <c r="U13" i="38" s="1"/>
  <c r="B17" i="38" s="1"/>
  <c r="T12" i="38"/>
  <c r="Q13" i="38" s="1"/>
  <c r="B16" i="38" s="1"/>
  <c r="P12" i="38"/>
  <c r="M13" i="38" s="1"/>
  <c r="AF12" i="37"/>
  <c r="AC13" i="37" s="1"/>
  <c r="B20" i="37" s="1"/>
  <c r="AB12" i="37"/>
  <c r="Y13" i="37" s="1"/>
  <c r="B19" i="37" s="1"/>
  <c r="X12" i="37"/>
  <c r="U13" i="37" s="1"/>
  <c r="B18" i="37" s="1"/>
  <c r="T12" i="37"/>
  <c r="Q13" i="37" s="1"/>
  <c r="B17" i="37" s="1"/>
  <c r="P12" i="37"/>
  <c r="M13" i="37" s="1"/>
  <c r="B16" i="37" s="1"/>
  <c r="AF13" i="36"/>
  <c r="AC14" i="36" s="1"/>
  <c r="B21" i="36" s="1"/>
  <c r="AB13" i="36"/>
  <c r="Y14" i="36" s="1"/>
  <c r="B20" i="36" s="1"/>
  <c r="X13" i="36"/>
  <c r="U14" i="36" s="1"/>
  <c r="B19" i="36" s="1"/>
  <c r="T13" i="36"/>
  <c r="Q14" i="36" s="1"/>
  <c r="P13" i="36"/>
  <c r="M14" i="36" s="1"/>
  <c r="B17" i="36" s="1"/>
  <c r="B17" i="35"/>
  <c r="B16" i="35"/>
  <c r="AF12" i="35"/>
  <c r="AC13" i="35" s="1"/>
  <c r="B20" i="35" s="1"/>
  <c r="AB12" i="35"/>
  <c r="Y13" i="35" s="1"/>
  <c r="B19" i="35" s="1"/>
  <c r="X12" i="35"/>
  <c r="U13" i="35" s="1"/>
  <c r="B18" i="35" s="1"/>
  <c r="T12" i="35"/>
  <c r="Q13" i="35" s="1"/>
  <c r="P12" i="35"/>
  <c r="M13" i="35" s="1"/>
  <c r="AG13" i="35" s="1"/>
  <c r="B20" i="34"/>
  <c r="B19" i="34"/>
  <c r="AF12" i="34"/>
  <c r="AC13" i="34" s="1"/>
  <c r="AB12" i="34"/>
  <c r="Y13" i="34" s="1"/>
  <c r="X12" i="34"/>
  <c r="U13" i="34" s="1"/>
  <c r="B18" i="34" s="1"/>
  <c r="T12" i="34"/>
  <c r="Q13" i="34" s="1"/>
  <c r="B17" i="34" s="1"/>
  <c r="P12" i="34"/>
  <c r="M13" i="34" s="1"/>
  <c r="AF13" i="33"/>
  <c r="AB13" i="33"/>
  <c r="X13" i="33"/>
  <c r="T13" i="33"/>
  <c r="P13" i="33"/>
  <c r="AF12" i="33"/>
  <c r="AC14" i="33" s="1"/>
  <c r="B23" i="33" s="1"/>
  <c r="AB12" i="33"/>
  <c r="X12" i="33"/>
  <c r="T12" i="33"/>
  <c r="Q14" i="33" s="1"/>
  <c r="B20" i="33" s="1"/>
  <c r="P12" i="33"/>
  <c r="M14" i="33" s="1"/>
  <c r="B19" i="33" s="1"/>
  <c r="AF14" i="32"/>
  <c r="AB14" i="32"/>
  <c r="T14" i="32"/>
  <c r="P14" i="32"/>
  <c r="AF13" i="32"/>
  <c r="AB13" i="32"/>
  <c r="T13" i="32"/>
  <c r="P13" i="32"/>
  <c r="AF12" i="32"/>
  <c r="AB12" i="32"/>
  <c r="Y15" i="32" s="1"/>
  <c r="B21" i="32" s="1"/>
  <c r="T12" i="32"/>
  <c r="P12" i="32"/>
  <c r="M15" i="32" s="1"/>
  <c r="B18" i="32" s="1"/>
  <c r="AG13" i="38" l="1"/>
  <c r="AG13" i="37"/>
  <c r="U14" i="33"/>
  <c r="B21" i="33" s="1"/>
  <c r="AG12" i="38"/>
  <c r="AH12" i="38" s="1"/>
  <c r="AH13" i="38" s="1"/>
  <c r="U15" i="32"/>
  <c r="B20" i="32" s="1"/>
  <c r="Q15" i="32"/>
  <c r="B19" i="32" s="1"/>
  <c r="AG14" i="32"/>
  <c r="AH14" i="32" s="1"/>
  <c r="AG12" i="35"/>
  <c r="AH12" i="35" s="1"/>
  <c r="AH13" i="35" s="1"/>
  <c r="Y13" i="43"/>
  <c r="B19" i="43" s="1"/>
  <c r="AG13" i="33"/>
  <c r="AH13" i="33" s="1"/>
  <c r="AG12" i="37"/>
  <c r="AH12" i="37" s="1"/>
  <c r="AH13" i="37" s="1"/>
  <c r="AG13" i="32"/>
  <c r="AH13" i="32" s="1"/>
  <c r="Y14" i="33"/>
  <c r="U13" i="41"/>
  <c r="B17" i="41" s="1"/>
  <c r="Q13" i="43"/>
  <c r="B17" i="43" s="1"/>
  <c r="AG12" i="40"/>
  <c r="AH12" i="40" s="1"/>
  <c r="AH13" i="40" s="1"/>
  <c r="M13" i="40"/>
  <c r="U13" i="43"/>
  <c r="AG13" i="43" s="1"/>
  <c r="AG13" i="34"/>
  <c r="B16" i="34"/>
  <c r="AG12" i="34"/>
  <c r="AH12" i="34" s="1"/>
  <c r="AH13" i="34" s="1"/>
  <c r="B16" i="43"/>
  <c r="AG12" i="43"/>
  <c r="AH12" i="43" s="1"/>
  <c r="AH13" i="43" s="1"/>
  <c r="AC15" i="32"/>
  <c r="B22" i="32" s="1"/>
  <c r="B20" i="42"/>
  <c r="AG13" i="42"/>
  <c r="AG12" i="42"/>
  <c r="AH12" i="42" s="1"/>
  <c r="AH13" i="42" s="1"/>
  <c r="B16" i="41"/>
  <c r="AG13" i="41"/>
  <c r="AG12" i="41"/>
  <c r="AH12" i="41" s="1"/>
  <c r="AH13" i="41" s="1"/>
  <c r="B20" i="39"/>
  <c r="AG13" i="39"/>
  <c r="AG12" i="39"/>
  <c r="AH12" i="39" s="1"/>
  <c r="AH13" i="39" s="1"/>
  <c r="B18" i="36"/>
  <c r="AG14" i="36"/>
  <c r="AG13" i="36"/>
  <c r="AH13" i="36" s="1"/>
  <c r="AH14" i="36" s="1"/>
  <c r="B22" i="33"/>
  <c r="AG14" i="33"/>
  <c r="AG12" i="33"/>
  <c r="AH12" i="33" s="1"/>
  <c r="AH14" i="33" s="1"/>
  <c r="AG12" i="32"/>
  <c r="AH12" i="32" s="1"/>
  <c r="B18" i="43" l="1"/>
  <c r="B15" i="40"/>
  <c r="AG13" i="40"/>
  <c r="AH15" i="32"/>
  <c r="AG15" i="32"/>
  <c r="AC14" i="31"/>
  <c r="AB14" i="31"/>
  <c r="AA14" i="31"/>
  <c r="Y14" i="31"/>
  <c r="X14" i="31"/>
  <c r="W14" i="31"/>
  <c r="U14" i="31"/>
  <c r="T14" i="31"/>
  <c r="S14" i="31"/>
  <c r="Q14" i="31"/>
  <c r="P14" i="31"/>
  <c r="O14" i="31"/>
  <c r="M14" i="31"/>
  <c r="L14" i="31"/>
  <c r="K14" i="31"/>
  <c r="AC13" i="31"/>
  <c r="AB13" i="31"/>
  <c r="AA13" i="31"/>
  <c r="Y13" i="31"/>
  <c r="X13" i="31"/>
  <c r="W13" i="31"/>
  <c r="U13" i="31"/>
  <c r="T13" i="31"/>
  <c r="S13" i="31"/>
  <c r="Q13" i="31"/>
  <c r="P13" i="31"/>
  <c r="O13" i="31"/>
  <c r="N13" i="31"/>
  <c r="C21" i="30"/>
  <c r="C20" i="30"/>
  <c r="C19" i="30"/>
  <c r="AC12" i="30"/>
  <c r="AB12" i="30"/>
  <c r="AA12" i="30"/>
  <c r="Y12" i="30"/>
  <c r="X12" i="30"/>
  <c r="W12" i="30"/>
  <c r="U12" i="30"/>
  <c r="T12" i="30"/>
  <c r="S12" i="30"/>
  <c r="Q12" i="30"/>
  <c r="P12" i="30"/>
  <c r="O12" i="30"/>
  <c r="M12" i="30"/>
  <c r="L12" i="30"/>
  <c r="K12" i="30"/>
  <c r="I12" i="30"/>
  <c r="G12" i="30"/>
  <c r="F12" i="30"/>
  <c r="E12" i="30"/>
  <c r="B12" i="30"/>
  <c r="AC14" i="29"/>
  <c r="AB14" i="29"/>
  <c r="AA14" i="29"/>
  <c r="Y14" i="29"/>
  <c r="X14" i="29"/>
  <c r="W14" i="29"/>
  <c r="U14" i="29"/>
  <c r="T14" i="29"/>
  <c r="S14" i="29"/>
  <c r="Q14" i="29"/>
  <c r="P14" i="29"/>
  <c r="O14" i="29"/>
  <c r="M14" i="29"/>
  <c r="L14" i="29"/>
  <c r="K14" i="29"/>
  <c r="G14" i="29"/>
  <c r="F14" i="29"/>
  <c r="E14" i="29"/>
  <c r="B14" i="29"/>
  <c r="AC13" i="29"/>
  <c r="AB13" i="29"/>
  <c r="AA13" i="29"/>
  <c r="Y13" i="29"/>
  <c r="X13" i="29"/>
  <c r="W13" i="29"/>
  <c r="U13" i="29"/>
  <c r="T13" i="29"/>
  <c r="S13" i="29"/>
  <c r="Q13" i="29"/>
  <c r="P13" i="29"/>
  <c r="O13" i="29"/>
  <c r="M13" i="29"/>
  <c r="L13" i="29"/>
  <c r="K13" i="29"/>
  <c r="G13" i="29"/>
  <c r="F13" i="29"/>
  <c r="E13" i="29"/>
  <c r="B13" i="29"/>
  <c r="AC12" i="29"/>
  <c r="AB12" i="29"/>
  <c r="AA12" i="29"/>
  <c r="Y12" i="29"/>
  <c r="X12" i="29"/>
  <c r="W12" i="29"/>
  <c r="U12" i="29"/>
  <c r="T12" i="29"/>
  <c r="S12" i="29"/>
  <c r="Q12" i="29"/>
  <c r="P12" i="29"/>
  <c r="O12" i="29"/>
  <c r="M12" i="29"/>
  <c r="L12" i="29"/>
  <c r="K12" i="29"/>
  <c r="G12" i="29"/>
  <c r="F12" i="29"/>
  <c r="E12" i="29"/>
  <c r="B12" i="29"/>
  <c r="AC18" i="28"/>
  <c r="AB18" i="28"/>
  <c r="AA18" i="28"/>
  <c r="Y18" i="28"/>
  <c r="X18" i="28"/>
  <c r="W18" i="28"/>
  <c r="U18" i="28"/>
  <c r="T18" i="28"/>
  <c r="S18" i="28"/>
  <c r="Q18" i="28"/>
  <c r="P18" i="28"/>
  <c r="O18" i="28"/>
  <c r="M18" i="28"/>
  <c r="L18" i="28"/>
  <c r="K18" i="28"/>
  <c r="G18" i="28"/>
  <c r="F18" i="28"/>
  <c r="E18" i="28"/>
  <c r="AC17" i="28"/>
  <c r="AB17" i="28"/>
  <c r="AA17" i="28"/>
  <c r="Y17" i="28"/>
  <c r="X17" i="28"/>
  <c r="W17" i="28"/>
  <c r="U17" i="28"/>
  <c r="T17" i="28"/>
  <c r="S17" i="28"/>
  <c r="Q17" i="28"/>
  <c r="P17" i="28"/>
  <c r="O17" i="28"/>
  <c r="M17" i="28"/>
  <c r="L17" i="28"/>
  <c r="K17" i="28"/>
  <c r="G17" i="28"/>
  <c r="F17" i="28"/>
  <c r="E17" i="28"/>
  <c r="AC16" i="28"/>
  <c r="AB16" i="28"/>
  <c r="AA16" i="28"/>
  <c r="Y16" i="28"/>
  <c r="X16" i="28"/>
  <c r="W16" i="28"/>
  <c r="U16" i="28"/>
  <c r="T16" i="28"/>
  <c r="S16" i="28"/>
  <c r="Q16" i="28"/>
  <c r="P16" i="28"/>
  <c r="O16" i="28"/>
  <c r="M16" i="28"/>
  <c r="L16" i="28"/>
  <c r="K16" i="28"/>
  <c r="G16" i="28"/>
  <c r="F16" i="28"/>
  <c r="E16" i="28"/>
  <c r="AC15" i="28"/>
  <c r="AB15" i="28"/>
  <c r="AA15" i="28"/>
  <c r="Y15" i="28"/>
  <c r="X15" i="28"/>
  <c r="W15" i="28"/>
  <c r="U15" i="28"/>
  <c r="T15" i="28"/>
  <c r="S15" i="28"/>
  <c r="Q15" i="28"/>
  <c r="P15" i="28"/>
  <c r="O15" i="28"/>
  <c r="M15" i="28"/>
  <c r="L15" i="28"/>
  <c r="K15" i="28"/>
  <c r="G15" i="28"/>
  <c r="F15" i="28"/>
  <c r="E15" i="28"/>
  <c r="AC14" i="28"/>
  <c r="AB14" i="28"/>
  <c r="AA14" i="28"/>
  <c r="Y14" i="28"/>
  <c r="X14" i="28"/>
  <c r="W14" i="28"/>
  <c r="U14" i="28"/>
  <c r="T14" i="28"/>
  <c r="S14" i="28"/>
  <c r="Q14" i="28"/>
  <c r="P14" i="28"/>
  <c r="O14" i="28"/>
  <c r="M14" i="28"/>
  <c r="L14" i="28"/>
  <c r="K14" i="28"/>
  <c r="G14" i="28"/>
  <c r="F14" i="28"/>
  <c r="E14" i="28"/>
  <c r="AC13" i="28"/>
  <c r="AB13" i="28"/>
  <c r="AA13" i="28"/>
  <c r="Y13" i="28"/>
  <c r="X13" i="28"/>
  <c r="W13" i="28"/>
  <c r="U13" i="28"/>
  <c r="T13" i="28"/>
  <c r="S13" i="28"/>
  <c r="Q13" i="28"/>
  <c r="P13" i="28"/>
  <c r="O13" i="28"/>
  <c r="M13" i="28"/>
  <c r="L13" i="28"/>
  <c r="K13" i="28"/>
  <c r="G13" i="28"/>
  <c r="F13" i="28"/>
  <c r="E13" i="28"/>
  <c r="AC13" i="27"/>
  <c r="AB13" i="27"/>
  <c r="AA13" i="27"/>
  <c r="Y13" i="27"/>
  <c r="X13" i="27"/>
  <c r="W13" i="27"/>
  <c r="U13" i="27"/>
  <c r="T13" i="27"/>
  <c r="S13" i="27"/>
  <c r="Q13" i="27"/>
  <c r="P13" i="27"/>
  <c r="O13" i="27"/>
  <c r="M13" i="27"/>
  <c r="L13" i="27"/>
  <c r="K13" i="27"/>
  <c r="G13" i="27"/>
  <c r="F13" i="27"/>
  <c r="E13" i="27"/>
  <c r="AC12" i="27"/>
  <c r="AB12" i="27"/>
  <c r="AA12" i="27"/>
  <c r="Y12" i="27"/>
  <c r="X12" i="27"/>
  <c r="W12" i="27"/>
  <c r="U12" i="27"/>
  <c r="T12" i="27"/>
  <c r="S12" i="27"/>
  <c r="Q12" i="27"/>
  <c r="P12" i="27"/>
  <c r="O12" i="27"/>
  <c r="M12" i="27"/>
  <c r="L12" i="27"/>
  <c r="K12" i="27"/>
  <c r="G12" i="27"/>
  <c r="F12" i="27"/>
  <c r="E12" i="27"/>
  <c r="AC14" i="26"/>
  <c r="AB14" i="26"/>
  <c r="AA14" i="26"/>
  <c r="Y14" i="26"/>
  <c r="X14" i="26"/>
  <c r="W14" i="26"/>
  <c r="U14" i="26"/>
  <c r="T14" i="26"/>
  <c r="S14" i="26"/>
  <c r="Q14" i="26"/>
  <c r="P14" i="26"/>
  <c r="O14" i="26"/>
  <c r="M14" i="26"/>
  <c r="L14" i="26"/>
  <c r="K14" i="26"/>
  <c r="G14" i="26"/>
  <c r="F14" i="26"/>
  <c r="E14" i="26"/>
  <c r="AC13" i="26"/>
  <c r="AB13" i="26"/>
  <c r="AA13" i="26"/>
  <c r="Y13" i="26"/>
  <c r="X13" i="26"/>
  <c r="W13" i="26"/>
  <c r="U13" i="26"/>
  <c r="T13" i="26"/>
  <c r="S13" i="26"/>
  <c r="Q13" i="26"/>
  <c r="P13" i="26"/>
  <c r="O13" i="26"/>
  <c r="M13" i="26"/>
  <c r="L13" i="26"/>
  <c r="K13" i="26"/>
  <c r="G13" i="26"/>
  <c r="F13" i="26"/>
  <c r="E13" i="26"/>
  <c r="AC12" i="26"/>
  <c r="AB12" i="26"/>
  <c r="AA12" i="26"/>
  <c r="Y12" i="26"/>
  <c r="X12" i="26"/>
  <c r="W12" i="26"/>
  <c r="U12" i="26"/>
  <c r="T12" i="26"/>
  <c r="S12" i="26"/>
  <c r="Q12" i="26"/>
  <c r="P12" i="26"/>
  <c r="O12" i="26"/>
  <c r="M12" i="26"/>
  <c r="L12" i="26"/>
  <c r="K12" i="26"/>
  <c r="G12" i="26"/>
  <c r="F12" i="26"/>
  <c r="E12" i="26"/>
  <c r="AC12" i="25"/>
  <c r="AB12" i="25"/>
  <c r="AA12" i="25"/>
  <c r="Y12" i="25"/>
  <c r="X12" i="25"/>
  <c r="W12" i="25"/>
  <c r="U12" i="25"/>
  <c r="T12" i="25"/>
  <c r="S12" i="25"/>
  <c r="V12" i="25" s="1"/>
  <c r="Q12" i="25"/>
  <c r="P12" i="25"/>
  <c r="O12" i="25"/>
  <c r="M12" i="25"/>
  <c r="L12" i="25"/>
  <c r="K12" i="25"/>
  <c r="I12" i="25"/>
  <c r="G12" i="25"/>
  <c r="F12" i="25"/>
  <c r="E12" i="25"/>
  <c r="B12" i="25"/>
  <c r="AC14" i="24"/>
  <c r="AB14" i="24"/>
  <c r="AA14" i="24"/>
  <c r="Y14" i="24"/>
  <c r="X14" i="24"/>
  <c r="W14" i="24"/>
  <c r="U14" i="24"/>
  <c r="T14" i="24"/>
  <c r="S14" i="24"/>
  <c r="Q14" i="24"/>
  <c r="P14" i="24"/>
  <c r="O14" i="24"/>
  <c r="M14" i="24"/>
  <c r="L14" i="24"/>
  <c r="K14" i="24"/>
  <c r="G14" i="24"/>
  <c r="F14" i="24"/>
  <c r="E14" i="24"/>
  <c r="B14" i="24"/>
  <c r="AC13" i="24"/>
  <c r="AB13" i="24"/>
  <c r="AA13" i="24"/>
  <c r="Y13" i="24"/>
  <c r="X13" i="24"/>
  <c r="W13" i="24"/>
  <c r="U13" i="24"/>
  <c r="T13" i="24"/>
  <c r="S13" i="24"/>
  <c r="Q13" i="24"/>
  <c r="P13" i="24"/>
  <c r="O13" i="24"/>
  <c r="M13" i="24"/>
  <c r="L13" i="24"/>
  <c r="K13" i="24"/>
  <c r="G13" i="24"/>
  <c r="F13" i="24"/>
  <c r="E13" i="24"/>
  <c r="B13" i="24"/>
  <c r="AC18" i="23"/>
  <c r="AB18" i="23"/>
  <c r="AA18" i="23"/>
  <c r="Y18" i="23"/>
  <c r="X18" i="23"/>
  <c r="W18" i="23"/>
  <c r="U18" i="23"/>
  <c r="T18" i="23"/>
  <c r="S18" i="23"/>
  <c r="Q18" i="23"/>
  <c r="P18" i="23"/>
  <c r="O18" i="23"/>
  <c r="M18" i="23"/>
  <c r="L18" i="23"/>
  <c r="K18" i="23"/>
  <c r="F18" i="23"/>
  <c r="E18" i="23"/>
  <c r="AC17" i="23"/>
  <c r="AB17" i="23"/>
  <c r="AA17" i="23"/>
  <c r="Y17" i="23"/>
  <c r="X17" i="23"/>
  <c r="W17" i="23"/>
  <c r="U17" i="23"/>
  <c r="T17" i="23"/>
  <c r="S17" i="23"/>
  <c r="Q17" i="23"/>
  <c r="P17" i="23"/>
  <c r="O17" i="23"/>
  <c r="M17" i="23"/>
  <c r="L17" i="23"/>
  <c r="K17" i="23"/>
  <c r="F17" i="23"/>
  <c r="E17" i="23"/>
  <c r="AC16" i="23"/>
  <c r="AB16" i="23"/>
  <c r="AA16" i="23"/>
  <c r="Y16" i="23"/>
  <c r="X16" i="23"/>
  <c r="W16" i="23"/>
  <c r="U16" i="23"/>
  <c r="T16" i="23"/>
  <c r="S16" i="23"/>
  <c r="Q16" i="23"/>
  <c r="P16" i="23"/>
  <c r="O16" i="23"/>
  <c r="M16" i="23"/>
  <c r="L16" i="23"/>
  <c r="K16" i="23"/>
  <c r="F16" i="23"/>
  <c r="E16" i="23"/>
  <c r="AC15" i="23"/>
  <c r="AB15" i="23"/>
  <c r="AA15" i="23"/>
  <c r="Y15" i="23"/>
  <c r="X15" i="23"/>
  <c r="W15" i="23"/>
  <c r="U15" i="23"/>
  <c r="T15" i="23"/>
  <c r="S15" i="23"/>
  <c r="Q15" i="23"/>
  <c r="P15" i="23"/>
  <c r="O15" i="23"/>
  <c r="M15" i="23"/>
  <c r="L15" i="23"/>
  <c r="K15" i="23"/>
  <c r="F15" i="23"/>
  <c r="E15" i="23"/>
  <c r="AC14" i="23"/>
  <c r="AB14" i="23"/>
  <c r="AA14" i="23"/>
  <c r="Y14" i="23"/>
  <c r="X14" i="23"/>
  <c r="W14" i="23"/>
  <c r="U14" i="23"/>
  <c r="T14" i="23"/>
  <c r="S14" i="23"/>
  <c r="Q14" i="23"/>
  <c r="P14" i="23"/>
  <c r="O14" i="23"/>
  <c r="M14" i="23"/>
  <c r="L14" i="23"/>
  <c r="K14" i="23"/>
  <c r="F14" i="23"/>
  <c r="E14" i="23"/>
  <c r="Z13" i="28" l="1"/>
  <c r="AD12" i="29"/>
  <c r="Z13" i="29"/>
  <c r="W15" i="29" s="1"/>
  <c r="C22" i="29" s="1"/>
  <c r="AD14" i="31"/>
  <c r="V15" i="23"/>
  <c r="AD17" i="23"/>
  <c r="R18" i="23"/>
  <c r="R13" i="28"/>
  <c r="AD17" i="28"/>
  <c r="V12" i="27"/>
  <c r="V16" i="23"/>
  <c r="AD18" i="23"/>
  <c r="N12" i="26"/>
  <c r="V13" i="26"/>
  <c r="V17" i="28"/>
  <c r="N15" i="23"/>
  <c r="V17" i="23"/>
  <c r="R12" i="25"/>
  <c r="O13" i="25" s="1"/>
  <c r="C18" i="25" s="1"/>
  <c r="R12" i="27"/>
  <c r="O14" i="27" s="1"/>
  <c r="C19" i="27" s="1"/>
  <c r="Z16" i="28"/>
  <c r="Z15" i="23"/>
  <c r="V18" i="23"/>
  <c r="R13" i="24"/>
  <c r="AD12" i="27"/>
  <c r="N17" i="28"/>
  <c r="N13" i="29"/>
  <c r="Z12" i="30"/>
  <c r="W13" i="30" s="1"/>
  <c r="Z13" i="31"/>
  <c r="N14" i="31"/>
  <c r="K15" i="31" s="1"/>
  <c r="Z12" i="29"/>
  <c r="AD13" i="29"/>
  <c r="Z14" i="29"/>
  <c r="R13" i="27"/>
  <c r="N12" i="27"/>
  <c r="AD14" i="26"/>
  <c r="R14" i="26"/>
  <c r="R12" i="26"/>
  <c r="N13" i="26"/>
  <c r="Z14" i="26"/>
  <c r="AD13" i="26"/>
  <c r="Z12" i="25"/>
  <c r="W13" i="25" s="1"/>
  <c r="C20" i="25" s="1"/>
  <c r="N17" i="23"/>
  <c r="Z16" i="23"/>
  <c r="R15" i="23"/>
  <c r="Z17" i="23"/>
  <c r="AD15" i="23"/>
  <c r="R16" i="23"/>
  <c r="Z18" i="23"/>
  <c r="V14" i="23"/>
  <c r="AD16" i="23"/>
  <c r="R17" i="23"/>
  <c r="V13" i="24"/>
  <c r="R14" i="24"/>
  <c r="R14" i="28"/>
  <c r="AD18" i="28"/>
  <c r="Z17" i="28"/>
  <c r="AD13" i="28"/>
  <c r="N15" i="28"/>
  <c r="V16" i="28"/>
  <c r="R17" i="28"/>
  <c r="N18" i="28"/>
  <c r="S13" i="25"/>
  <c r="C19" i="25" s="1"/>
  <c r="R14" i="23"/>
  <c r="N12" i="25"/>
  <c r="K13" i="25" s="1"/>
  <c r="AD12" i="26"/>
  <c r="V14" i="28"/>
  <c r="R15" i="28"/>
  <c r="AD15" i="28"/>
  <c r="R18" i="28"/>
  <c r="N12" i="29"/>
  <c r="N14" i="29"/>
  <c r="AD12" i="30"/>
  <c r="AA13" i="30" s="1"/>
  <c r="V13" i="31"/>
  <c r="AD14" i="23"/>
  <c r="N16" i="23"/>
  <c r="N13" i="24"/>
  <c r="Z13" i="26"/>
  <c r="R16" i="28"/>
  <c r="V13" i="29"/>
  <c r="R14" i="29"/>
  <c r="V14" i="31"/>
  <c r="Z13" i="24"/>
  <c r="AD14" i="24"/>
  <c r="V12" i="26"/>
  <c r="R13" i="26"/>
  <c r="Z12" i="27"/>
  <c r="AD13" i="27"/>
  <c r="N14" i="28"/>
  <c r="AE14" i="28" s="1"/>
  <c r="AF14" i="28" s="1"/>
  <c r="V15" i="28"/>
  <c r="AD16" i="28"/>
  <c r="V12" i="30"/>
  <c r="S13" i="30" s="1"/>
  <c r="V14" i="26"/>
  <c r="AD14" i="29"/>
  <c r="Z14" i="31"/>
  <c r="N14" i="23"/>
  <c r="AA19" i="23"/>
  <c r="C27" i="23" s="1"/>
  <c r="AD13" i="24"/>
  <c r="Z14" i="24"/>
  <c r="Z12" i="26"/>
  <c r="N14" i="26"/>
  <c r="K15" i="26" s="1"/>
  <c r="Z13" i="27"/>
  <c r="V13" i="28"/>
  <c r="Z14" i="28"/>
  <c r="V18" i="28"/>
  <c r="R12" i="29"/>
  <c r="R12" i="30"/>
  <c r="O13" i="30" s="1"/>
  <c r="C18" i="30" s="1"/>
  <c r="R13" i="31"/>
  <c r="V14" i="24"/>
  <c r="V13" i="27"/>
  <c r="N12" i="30"/>
  <c r="Z14" i="23"/>
  <c r="N18" i="23"/>
  <c r="AE18" i="23" s="1"/>
  <c r="AF18" i="23" s="1"/>
  <c r="N14" i="24"/>
  <c r="AD12" i="25"/>
  <c r="AA13" i="25" s="1"/>
  <c r="C21" i="25" s="1"/>
  <c r="N13" i="27"/>
  <c r="AE13" i="27" s="1"/>
  <c r="AF13" i="27" s="1"/>
  <c r="N13" i="28"/>
  <c r="AD14" i="28"/>
  <c r="Z15" i="28"/>
  <c r="N16" i="28"/>
  <c r="Z18" i="28"/>
  <c r="V12" i="29"/>
  <c r="R13" i="29"/>
  <c r="V14" i="29"/>
  <c r="AD13" i="31"/>
  <c r="AA15" i="31" s="1"/>
  <c r="C23" i="31" s="1"/>
  <c r="R14" i="31"/>
  <c r="AA15" i="29"/>
  <c r="C23" i="29" s="1"/>
  <c r="AE17" i="28" l="1"/>
  <c r="AF17" i="28" s="1"/>
  <c r="AE15" i="23"/>
  <c r="AF15" i="23" s="1"/>
  <c r="K19" i="28"/>
  <c r="AA14" i="27"/>
  <c r="C22" i="27" s="1"/>
  <c r="W15" i="31"/>
  <c r="C22" i="31" s="1"/>
  <c r="AE17" i="23"/>
  <c r="AF17" i="23" s="1"/>
  <c r="K14" i="27"/>
  <c r="S14" i="27"/>
  <c r="C20" i="27" s="1"/>
  <c r="W15" i="26"/>
  <c r="C22" i="26" s="1"/>
  <c r="AE12" i="26"/>
  <c r="AF12" i="26" s="1"/>
  <c r="O15" i="24"/>
  <c r="C20" i="24" s="1"/>
  <c r="S19" i="23"/>
  <c r="C25" i="23" s="1"/>
  <c r="AA15" i="26"/>
  <c r="C23" i="26" s="1"/>
  <c r="AE14" i="29"/>
  <c r="AF14" i="29" s="1"/>
  <c r="O15" i="31"/>
  <c r="C20" i="31" s="1"/>
  <c r="AE13" i="29"/>
  <c r="AF13" i="29" s="1"/>
  <c r="AE13" i="31"/>
  <c r="AF13" i="31" s="1"/>
  <c r="AE14" i="31"/>
  <c r="AF14" i="31" s="1"/>
  <c r="AE12" i="30"/>
  <c r="AF12" i="30" s="1"/>
  <c r="AF13" i="30" s="1"/>
  <c r="O15" i="29"/>
  <c r="C20" i="29" s="1"/>
  <c r="AE12" i="29"/>
  <c r="AF12" i="29" s="1"/>
  <c r="W19" i="28"/>
  <c r="C26" i="28" s="1"/>
  <c r="AE15" i="28"/>
  <c r="AF15" i="28" s="1"/>
  <c r="S19" i="28"/>
  <c r="C25" i="28" s="1"/>
  <c r="AE12" i="27"/>
  <c r="AF12" i="27" s="1"/>
  <c r="AF14" i="27" s="1"/>
  <c r="AE13" i="26"/>
  <c r="AF13" i="26" s="1"/>
  <c r="AE14" i="26"/>
  <c r="AF14" i="26" s="1"/>
  <c r="S15" i="26"/>
  <c r="C21" i="26" s="1"/>
  <c r="AE12" i="25"/>
  <c r="AF12" i="25" s="1"/>
  <c r="AF13" i="25" s="1"/>
  <c r="K19" i="23"/>
  <c r="C23" i="23" s="1"/>
  <c r="AE14" i="23"/>
  <c r="AF14" i="23" s="1"/>
  <c r="AE16" i="23"/>
  <c r="AF16" i="23" s="1"/>
  <c r="S15" i="24"/>
  <c r="C21" i="24" s="1"/>
  <c r="AE14" i="24"/>
  <c r="AF14" i="24" s="1"/>
  <c r="K15" i="24"/>
  <c r="C19" i="24" s="1"/>
  <c r="AA15" i="24"/>
  <c r="C23" i="24" s="1"/>
  <c r="AE13" i="28"/>
  <c r="AF13" i="28" s="1"/>
  <c r="AA19" i="28"/>
  <c r="C27" i="28" s="1"/>
  <c r="AE18" i="28"/>
  <c r="AF18" i="28" s="1"/>
  <c r="AF15" i="29"/>
  <c r="AE16" i="28"/>
  <c r="AF16" i="28" s="1"/>
  <c r="W15" i="24"/>
  <c r="C22" i="24" s="1"/>
  <c r="K13" i="30"/>
  <c r="AE13" i="30" s="1"/>
  <c r="S15" i="31"/>
  <c r="C21" i="31" s="1"/>
  <c r="O19" i="23"/>
  <c r="C24" i="23" s="1"/>
  <c r="AE13" i="24"/>
  <c r="AF13" i="24" s="1"/>
  <c r="AF15" i="24" s="1"/>
  <c r="O15" i="26"/>
  <c r="C20" i="26" s="1"/>
  <c r="S15" i="29"/>
  <c r="C21" i="29" s="1"/>
  <c r="W14" i="27"/>
  <c r="C21" i="27" s="1"/>
  <c r="K15" i="29"/>
  <c r="W19" i="23"/>
  <c r="C26" i="23" s="1"/>
  <c r="O19" i="28"/>
  <c r="C24" i="28" s="1"/>
  <c r="C19" i="31"/>
  <c r="C23" i="28"/>
  <c r="C18" i="27"/>
  <c r="C19" i="26"/>
  <c r="C17" i="25"/>
  <c r="AE13" i="25"/>
  <c r="AE15" i="31" l="1"/>
  <c r="AF19" i="23"/>
  <c r="AE15" i="29"/>
  <c r="AF15" i="26"/>
  <c r="AF15" i="31"/>
  <c r="C19" i="29"/>
  <c r="AE15" i="26"/>
  <c r="AE19" i="23"/>
  <c r="AE19" i="28"/>
  <c r="AF19" i="28"/>
  <c r="C17" i="30"/>
  <c r="AE14" i="27"/>
  <c r="AE15" i="24"/>
  <c r="P13" i="22"/>
  <c r="M16" i="22" s="1"/>
  <c r="P14" i="22"/>
  <c r="P15" i="22"/>
  <c r="P12" i="22"/>
  <c r="X13" i="22"/>
  <c r="X14" i="22"/>
  <c r="X15" i="22"/>
  <c r="AB13" i="22"/>
  <c r="AB14" i="22"/>
  <c r="AB15" i="22"/>
  <c r="AF13" i="22"/>
  <c r="AF14" i="22"/>
  <c r="AG14" i="22" s="1"/>
  <c r="AH14" i="22" s="1"/>
  <c r="AF15" i="22"/>
  <c r="AF12" i="22"/>
  <c r="AB12" i="22"/>
  <c r="X12" i="22"/>
  <c r="T13" i="22"/>
  <c r="T14" i="22"/>
  <c r="T15" i="22"/>
  <c r="T12" i="22"/>
  <c r="AF13" i="21"/>
  <c r="AF14" i="21"/>
  <c r="AB13" i="21"/>
  <c r="AG13" i="21" s="1"/>
  <c r="AH13" i="21" s="1"/>
  <c r="AB14" i="21"/>
  <c r="X13" i="21"/>
  <c r="X14" i="21"/>
  <c r="AF12" i="21"/>
  <c r="AG12" i="21" s="1"/>
  <c r="AH12" i="21" s="1"/>
  <c r="AB12" i="21"/>
  <c r="Y15" i="21" s="1"/>
  <c r="X12" i="21"/>
  <c r="T13" i="21"/>
  <c r="T14" i="21"/>
  <c r="T12" i="21"/>
  <c r="P13" i="21"/>
  <c r="P14" i="21"/>
  <c r="P12" i="21"/>
  <c r="M15" i="21" s="1"/>
  <c r="X13" i="20"/>
  <c r="X14" i="20"/>
  <c r="AB13" i="20"/>
  <c r="AB14" i="20"/>
  <c r="AF13" i="20"/>
  <c r="AF14" i="20"/>
  <c r="AF12" i="20"/>
  <c r="AB12" i="20"/>
  <c r="Y15" i="20" s="1"/>
  <c r="X12" i="20"/>
  <c r="U15" i="20" s="1"/>
  <c r="T14" i="20"/>
  <c r="T13" i="20"/>
  <c r="T12" i="20"/>
  <c r="P13" i="20"/>
  <c r="P14" i="20"/>
  <c r="P12" i="20"/>
  <c r="M15" i="20" s="1"/>
  <c r="T13" i="19"/>
  <c r="X13" i="19"/>
  <c r="AB13" i="19"/>
  <c r="AF13" i="19"/>
  <c r="AF12" i="19"/>
  <c r="AB12" i="19"/>
  <c r="X12" i="19"/>
  <c r="T12" i="19"/>
  <c r="P13" i="19"/>
  <c r="M14" i="19" s="1"/>
  <c r="P12" i="19"/>
  <c r="Q16" i="22" l="1"/>
  <c r="AG13" i="22"/>
  <c r="AH13" i="22" s="1"/>
  <c r="AC16" i="22"/>
  <c r="AG16" i="22" s="1"/>
  <c r="U15" i="21"/>
  <c r="Y16" i="22"/>
  <c r="AG15" i="22"/>
  <c r="AH15" i="22" s="1"/>
  <c r="AG14" i="21"/>
  <c r="AH14" i="21" s="1"/>
  <c r="AH15" i="21" s="1"/>
  <c r="U16" i="22"/>
  <c r="Q15" i="21"/>
  <c r="AG12" i="22"/>
  <c r="AH12" i="22" s="1"/>
  <c r="AH16" i="22" s="1"/>
  <c r="AG12" i="19"/>
  <c r="AH12" i="19" s="1"/>
  <c r="Q15" i="20"/>
  <c r="AG14" i="20"/>
  <c r="AH14" i="20" s="1"/>
  <c r="AC15" i="21"/>
  <c r="U14" i="19"/>
  <c r="AG13" i="19"/>
  <c r="AH13" i="19" s="1"/>
  <c r="AH14" i="19" s="1"/>
  <c r="Q14" i="19"/>
  <c r="Y14" i="19"/>
  <c r="AC15" i="20"/>
  <c r="AG13" i="20"/>
  <c r="AH13" i="20" s="1"/>
  <c r="AG12" i="20"/>
  <c r="AH12" i="20" s="1"/>
  <c r="AH15" i="20" s="1"/>
  <c r="AC14" i="19"/>
  <c r="AF12" i="18"/>
  <c r="AB12" i="18"/>
  <c r="Y13" i="18" s="1"/>
  <c r="X12" i="18"/>
  <c r="U13" i="18" s="1"/>
  <c r="T12" i="18"/>
  <c r="Q13" i="18" s="1"/>
  <c r="P12" i="17"/>
  <c r="P13" i="17"/>
  <c r="AF13" i="17"/>
  <c r="AB13" i="17"/>
  <c r="X13" i="17"/>
  <c r="AF12" i="17"/>
  <c r="AB12" i="17"/>
  <c r="X12" i="17"/>
  <c r="T13" i="17"/>
  <c r="T12" i="17"/>
  <c r="AF13" i="16"/>
  <c r="AF14" i="16"/>
  <c r="AF12" i="16"/>
  <c r="AC15" i="16" s="1"/>
  <c r="AB13" i="16"/>
  <c r="Y15" i="16" s="1"/>
  <c r="AB14" i="16"/>
  <c r="AB12" i="16"/>
  <c r="X13" i="16"/>
  <c r="X14" i="16"/>
  <c r="X12" i="16"/>
  <c r="T13" i="16"/>
  <c r="T14" i="16"/>
  <c r="T12" i="16"/>
  <c r="P13" i="16"/>
  <c r="P14" i="16"/>
  <c r="P12" i="16"/>
  <c r="AF13" i="15"/>
  <c r="AF14" i="15"/>
  <c r="AF12" i="15"/>
  <c r="AB13" i="15"/>
  <c r="AB14" i="15"/>
  <c r="AB12" i="15"/>
  <c r="X13" i="15"/>
  <c r="X14" i="15"/>
  <c r="X12" i="15"/>
  <c r="U15" i="15" s="1"/>
  <c r="T13" i="15"/>
  <c r="T14" i="15"/>
  <c r="T12" i="15"/>
  <c r="AG15" i="21" l="1"/>
  <c r="AG15" i="20"/>
  <c r="Y15" i="15"/>
  <c r="Q15" i="16"/>
  <c r="AG14" i="19"/>
  <c r="M14" i="17"/>
  <c r="AG13" i="17"/>
  <c r="AH13" i="17" s="1"/>
  <c r="Q14" i="17"/>
  <c r="AG13" i="16"/>
  <c r="AH13" i="16" s="1"/>
  <c r="AG12" i="16"/>
  <c r="AH12" i="16" s="1"/>
  <c r="U15" i="16"/>
  <c r="AG14" i="16"/>
  <c r="AH14" i="16" s="1"/>
  <c r="M15" i="16"/>
  <c r="AC15" i="15"/>
  <c r="Q15" i="15"/>
  <c r="AC13" i="18"/>
  <c r="AC14" i="17"/>
  <c r="U14" i="17"/>
  <c r="Y14" i="17"/>
  <c r="AG12" i="17"/>
  <c r="AH12" i="17" s="1"/>
  <c r="AF15" i="14"/>
  <c r="AF14" i="14"/>
  <c r="AF13" i="14"/>
  <c r="AF12" i="14"/>
  <c r="AB15" i="14"/>
  <c r="AB14" i="14"/>
  <c r="AB13" i="14"/>
  <c r="AB12" i="14"/>
  <c r="X15" i="14"/>
  <c r="X14" i="14"/>
  <c r="X13" i="14"/>
  <c r="X12" i="14"/>
  <c r="P15" i="14"/>
  <c r="P14" i="14"/>
  <c r="P13" i="14"/>
  <c r="P12" i="14"/>
  <c r="AG15" i="16" l="1"/>
  <c r="AH14" i="17"/>
  <c r="M16" i="14"/>
  <c r="Y16" i="14"/>
  <c r="AG14" i="17"/>
  <c r="AH15" i="16"/>
  <c r="U16" i="14"/>
  <c r="AC16" i="14"/>
  <c r="P12" i="18"/>
  <c r="M13" i="18" s="1"/>
  <c r="P12" i="15"/>
  <c r="P13" i="15"/>
  <c r="AG13" i="15" s="1"/>
  <c r="AH13" i="15" s="1"/>
  <c r="P14" i="15"/>
  <c r="AG14" i="15" s="1"/>
  <c r="AH14" i="15" s="1"/>
  <c r="Q12" i="14"/>
  <c r="T12" i="14" s="1"/>
  <c r="Q13" i="14"/>
  <c r="T13" i="14" s="1"/>
  <c r="AG13" i="14" s="1"/>
  <c r="AH13" i="14" s="1"/>
  <c r="Q14" i="14"/>
  <c r="T14" i="14" s="1"/>
  <c r="AG14" i="14" s="1"/>
  <c r="AH14" i="14" s="1"/>
  <c r="Q15" i="14"/>
  <c r="T15" i="14" s="1"/>
  <c r="AG15" i="14" s="1"/>
  <c r="AH15" i="14" s="1"/>
  <c r="M15" i="15" l="1"/>
  <c r="AG15" i="15" s="1"/>
  <c r="AG13" i="18"/>
  <c r="AG12" i="18"/>
  <c r="AH12" i="18" s="1"/>
  <c r="AH13" i="18" s="1"/>
  <c r="Q16" i="14"/>
  <c r="AG16" i="14" s="1"/>
  <c r="AG12" i="15"/>
  <c r="AH12" i="15" s="1"/>
  <c r="AH15" i="15" s="1"/>
  <c r="AG12" i="14"/>
  <c r="AH12" i="14" s="1"/>
  <c r="AH16" i="14" s="1"/>
  <c r="BG109" i="1"/>
  <c r="BG110" i="1"/>
  <c r="BG111" i="1"/>
  <c r="BG112" i="1"/>
  <c r="BG113" i="1"/>
  <c r="BG114" i="1"/>
  <c r="BG106" i="1"/>
  <c r="BG107" i="1"/>
  <c r="BG108" i="1"/>
  <c r="BG105" i="1"/>
  <c r="BH105" i="1" s="1"/>
  <c r="BG104" i="1"/>
  <c r="BH104" i="1" s="1"/>
  <c r="BG103" i="1"/>
  <c r="BH103" i="1" s="1"/>
  <c r="BG102" i="1"/>
  <c r="BH102" i="1" s="1"/>
  <c r="BH101" i="1"/>
  <c r="BG100" i="1"/>
  <c r="BH100" i="1" s="1"/>
  <c r="BH99" i="1"/>
  <c r="BG98" i="1"/>
  <c r="BH98" i="1" s="1"/>
  <c r="BG97" i="1"/>
  <c r="BH97" i="1" s="1"/>
  <c r="BG96" i="1"/>
  <c r="BH96" i="1" s="1"/>
  <c r="BG94" i="1"/>
  <c r="BG95" i="1"/>
  <c r="BG91" i="1"/>
  <c r="BG92" i="1"/>
  <c r="BG93" i="1"/>
  <c r="BG85" i="1"/>
  <c r="BG87" i="1"/>
  <c r="BG84" i="1"/>
  <c r="BH84" i="1" s="1"/>
  <c r="BG81" i="1"/>
  <c r="BG82" i="1"/>
  <c r="BG83" i="1"/>
  <c r="BG75" i="1"/>
  <c r="BG76" i="1"/>
  <c r="BG77" i="1"/>
  <c r="BG78" i="1"/>
  <c r="BG79" i="1"/>
  <c r="BG80" i="1"/>
  <c r="BG73" i="1"/>
  <c r="BG74" i="1"/>
  <c r="BG70" i="1"/>
  <c r="BG71" i="1"/>
  <c r="BG72" i="1"/>
  <c r="BH69" i="1"/>
  <c r="BG67" i="1"/>
  <c r="BG68" i="1"/>
  <c r="BG62" i="1"/>
  <c r="BG63" i="1"/>
  <c r="BG64" i="1"/>
  <c r="BG65" i="1"/>
  <c r="BG66" i="1"/>
  <c r="BG58" i="1"/>
  <c r="BG59" i="1"/>
  <c r="BG60" i="1"/>
  <c r="BG61" i="1"/>
  <c r="BG55" i="1"/>
  <c r="BG56" i="1"/>
  <c r="BG57" i="1"/>
  <c r="BG52" i="1"/>
  <c r="BG53" i="1"/>
  <c r="BG54" i="1"/>
  <c r="BG50" i="1"/>
  <c r="BG51" i="1"/>
  <c r="BG49" i="1"/>
  <c r="BH49" i="1" s="1"/>
  <c r="BG46" i="1"/>
  <c r="BG48" i="1"/>
  <c r="BG40" i="1"/>
  <c r="BG41" i="1"/>
  <c r="BG42" i="1"/>
  <c r="BG37" i="1"/>
  <c r="BG38" i="1"/>
  <c r="BG39" i="1"/>
  <c r="BG33" i="1"/>
  <c r="BG34" i="1"/>
  <c r="BG35" i="1"/>
  <c r="BG36" i="1"/>
  <c r="BG29" i="1"/>
  <c r="BG30" i="1"/>
  <c r="BG31" i="1"/>
  <c r="BG32" i="1"/>
  <c r="BG27" i="1"/>
  <c r="BH27" i="1" s="1"/>
  <c r="BG23" i="1"/>
  <c r="BG24" i="1"/>
  <c r="BG25" i="1"/>
  <c r="BG26" i="1"/>
  <c r="BG19" i="1"/>
  <c r="BG20" i="1"/>
  <c r="BG21" i="1"/>
  <c r="BG22" i="1"/>
  <c r="BG16" i="1"/>
  <c r="BG17" i="1"/>
  <c r="BG18" i="1"/>
  <c r="BG13" i="1"/>
  <c r="BG14" i="1"/>
  <c r="BG15" i="1"/>
  <c r="BG11" i="1"/>
  <c r="BH10" i="1"/>
  <c r="BG6" i="1"/>
  <c r="BG7" i="1"/>
  <c r="BG8" i="1"/>
  <c r="BG9" i="1"/>
  <c r="I34" i="4"/>
  <c r="I31" i="4"/>
  <c r="I32" i="4"/>
  <c r="I47" i="4"/>
  <c r="I46" i="4"/>
  <c r="I45" i="4"/>
  <c r="I44" i="4"/>
  <c r="I43" i="4"/>
  <c r="I42" i="4"/>
  <c r="I41" i="4"/>
  <c r="I40" i="4"/>
  <c r="I39" i="4"/>
  <c r="I38" i="4"/>
  <c r="I37" i="4"/>
  <c r="I36" i="4"/>
  <c r="I35" i="4"/>
  <c r="I33"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BH5" i="1" l="1"/>
  <c r="BI5" i="1" s="1"/>
  <c r="BH37" i="1"/>
  <c r="BH28" i="1"/>
  <c r="BI28" i="1" s="1"/>
  <c r="BI103" i="1"/>
  <c r="BI69" i="1"/>
  <c r="BI97" i="1"/>
  <c r="BI101" i="1"/>
  <c r="BH94" i="1"/>
  <c r="BI94" i="1" s="1"/>
  <c r="BH46" i="1"/>
  <c r="BI46" i="1" s="1"/>
  <c r="BH67" i="1"/>
  <c r="BH16" i="1"/>
  <c r="BI16" i="1" s="1"/>
  <c r="BH40" i="1"/>
  <c r="BI40" i="1" s="1"/>
  <c r="BH50" i="1"/>
  <c r="BI50" i="1" s="1"/>
  <c r="BI100" i="1"/>
  <c r="BH58" i="1"/>
  <c r="BI58" i="1" s="1"/>
  <c r="BH70" i="1"/>
  <c r="BI70" i="1" s="1"/>
  <c r="BH75" i="1"/>
  <c r="BI75" i="1" s="1"/>
  <c r="BH13" i="1"/>
  <c r="BI13" i="1" s="1"/>
  <c r="BH55" i="1"/>
  <c r="BI55" i="1" s="1"/>
  <c r="BI104" i="1"/>
  <c r="BH33" i="1"/>
  <c r="BI33" i="1" s="1"/>
  <c r="BH62" i="1"/>
  <c r="BI62" i="1" s="1"/>
  <c r="BH73" i="1"/>
  <c r="BI73" i="1" s="1"/>
  <c r="BI84" i="1"/>
  <c r="BH11" i="1"/>
  <c r="BI11" i="1" s="1"/>
  <c r="BI105" i="1"/>
  <c r="BH106" i="1"/>
  <c r="BI106" i="1" s="1"/>
  <c r="BI102" i="1"/>
  <c r="BH19" i="1"/>
  <c r="BI19" i="1" s="1"/>
  <c r="BH23" i="1"/>
  <c r="BI23" i="1" s="1"/>
  <c r="BH52" i="1"/>
  <c r="BI52" i="1" s="1"/>
  <c r="BH91" i="1"/>
  <c r="BI91" i="1" s="1"/>
  <c r="BI96" i="1"/>
  <c r="BI98" i="1"/>
  <c r="BI27" i="1"/>
  <c r="BI37" i="1"/>
  <c r="BH81" i="1"/>
  <c r="BI81" i="1" s="1"/>
  <c r="BH85" i="1"/>
  <c r="BI85" i="1" s="1"/>
  <c r="BH109" i="1"/>
  <c r="BI109" i="1" s="1"/>
  <c r="BI67" i="1"/>
  <c r="BI99" i="1"/>
  <c r="BI49" i="1"/>
</calcChain>
</file>

<file path=xl/sharedStrings.xml><?xml version="1.0" encoding="utf-8"?>
<sst xmlns="http://schemas.openxmlformats.org/spreadsheetml/2006/main" count="5345" uniqueCount="971">
  <si>
    <t>Gran Meta 2022</t>
  </si>
  <si>
    <t>Ejes Estratégicos</t>
  </si>
  <si>
    <t>Objetivos Estratégicos</t>
  </si>
  <si>
    <t>Componentes</t>
  </si>
  <si>
    <t>Condiciones para el aseguramiento de la calidad</t>
  </si>
  <si>
    <t>Brecha</t>
  </si>
  <si>
    <t>Factores que Inciden en la Brecha</t>
  </si>
  <si>
    <t>Programa</t>
  </si>
  <si>
    <t>Proyecto</t>
  </si>
  <si>
    <t>Indicador</t>
  </si>
  <si>
    <t>Unidad de medida</t>
  </si>
  <si>
    <t>META</t>
  </si>
  <si>
    <t xml:space="preserve">Tipo de Recurso </t>
  </si>
  <si>
    <t>AÑO 2018</t>
  </si>
  <si>
    <t>AÑO 2019</t>
  </si>
  <si>
    <t>AÑO 2020</t>
  </si>
  <si>
    <t>AÑO 2021</t>
  </si>
  <si>
    <t>MEDIO DE VERIFICACION</t>
  </si>
  <si>
    <t>OBSERVACIONES</t>
  </si>
  <si>
    <t>Responsable</t>
  </si>
  <si>
    <t>Institucionales</t>
  </si>
  <si>
    <t>Funcionamiento</t>
  </si>
  <si>
    <t>Inversión</t>
  </si>
  <si>
    <t>C1</t>
  </si>
  <si>
    <t>C2</t>
  </si>
  <si>
    <t>C3</t>
  </si>
  <si>
    <t>Para 2022 la Universidad del Cauca, como  una institución de educación superior de carácter autónomo, comprometida con la paz, la educación y la equidad, será reconocida en el ámbito nacional e internacional por  una educación pública de calidad reflejada en la implementación de un modelo de gobernanza universitaria y un sistema de calidad integral, académico, Investigativo (innovación y emprendimiento) y de Interacción social  con pertinencia regional, comprometido  con un proyecto cultural en el posconflicto con  sostenibilidad económica y financiera.</t>
  </si>
  <si>
    <t>Excelencia Educativa</t>
  </si>
  <si>
    <t xml:space="preserve">Mejorar las condiciones para mantener una cultura de excelencia  académica, que permita la acreditación de los programas a través del empoderamiento,  el liderazgo y la gestión de la de la comunidad universitaria frente a  los cambios regionales, nacionales e internacionales. </t>
  </si>
  <si>
    <t>Sistema académico</t>
  </si>
  <si>
    <t>X</t>
  </si>
  <si>
    <t>Armonización de las mallas curriculares</t>
  </si>
  <si>
    <t>Unidad pedagógica de las licenciaturas</t>
  </si>
  <si>
    <t>No.</t>
  </si>
  <si>
    <t>La formación docente es programada y desarrollada por cada Facultad, pero no hay programas de formación integrales que den respuesta a necesidades de formación institucional</t>
  </si>
  <si>
    <t>El programa Transversal de FISH fortalece la formación integral de los estudiantes de pregrado y ha venido creciendo en su cobertura y oferta académica, pero no cuenta con docentes de planta y no tiene un plan de capacitación docente</t>
  </si>
  <si>
    <t>Ser el programa FISH el eje de desarrollo de formación en temáticas relacionadas con el posconflicto y la consolidación de la paz territorial, la formación ciudadana y la ética</t>
  </si>
  <si>
    <t xml:space="preserve">Ausencia de una capacitación a los docentes vinculados al programa FISH que permita reorientar los contenidos y prácticas pedagógicas  </t>
  </si>
  <si>
    <t>Limitaciones en los recursos financieros y humanos para la Coordinación del programa</t>
  </si>
  <si>
    <t>El programa de formación en idiomas-PFI, es orientado de manera genérica y no enfocado a las necesidades propias de cada programa académico, y los estudiantes cursan lo básico para cumplir un requisito académico y no para aprovechar la oportunidad de formarse en una segunda lengua</t>
  </si>
  <si>
    <t>Generación de una cultura del bilingüismo</t>
  </si>
  <si>
    <t>Inexistencia de una política institucional que conduzca al desarrollo de una cultura del bilingüismo en toda la comunidad universitaria</t>
  </si>
  <si>
    <t xml:space="preserve">Unicauca Bilingüe </t>
  </si>
  <si>
    <t>Falta de una programación continuada que promueva los torneos e intercambios deportivos y culturales entre las diferentes unidades académicas</t>
  </si>
  <si>
    <t>Cultura de la actividad física  y aprovechamiento del tiempo libre</t>
  </si>
  <si>
    <t>Fortalecimiento de la actividad física formativa</t>
  </si>
  <si>
    <t>Sistema de Información y control académico</t>
  </si>
  <si>
    <t>Limitadas condiciones funcionales para la prestación de servicios bibliotecarios, no obstante con los materiales bibligráficos en sus diferentes formatos (impresos, digitales, legibles por máquina) se gestiona, facilita y apoya en forma racional y equitativa los diversos procesos académicos e investigativos.</t>
  </si>
  <si>
    <t>La transformacion de la biblioteca en el Centro de Recursos para el Apredizaje y la Investigación - CRAI</t>
  </si>
  <si>
    <t>No Implementación de la innovación tecnológica en la División :  carencia Tecnologia RDID (autopréstamo)- carencia del Repositorio Institucional de trabajos grado, limitaciones en infraestructura.</t>
  </si>
  <si>
    <t>Modernización de los sistemas bibliográficos</t>
  </si>
  <si>
    <t>Centro de servicios bibliotecarios para personas con capacidades especiales funcionando</t>
  </si>
  <si>
    <t>Informes de servicios y de personal con capacidades especiales atendido</t>
  </si>
  <si>
    <t>Reportes de consulta de la base de datos</t>
  </si>
  <si>
    <t>Revistas de Unicauca editadas y visibilizadas a traves del OJS</t>
  </si>
  <si>
    <t>Bases de datos actualizadas</t>
  </si>
  <si>
    <t>Bibliotecas con tecnología RFID para préstamos funcionando</t>
  </si>
  <si>
    <t xml:space="preserve">Deficiencias en el servicio de DARCA  y riesgos por vulnerabilidad en el acceso y manipulación de los datos de SIMCA </t>
  </si>
  <si>
    <t>La División de Registro y Control Académico con mayor desarrollo tecnológico y mejor infraestructura física que le permite fortalecer servicios a la comunidad universitaria</t>
  </si>
  <si>
    <t>Fortalecimiento de la plataforma SIMCA de DARCA</t>
  </si>
  <si>
    <t>Extensión y cobertura</t>
  </si>
  <si>
    <t>El programa de Regionalización está enfocado en la oferta de programas académicos de pregrado y posgrado en las zonas norte, sur y centro de nuestro Departamento del Cauca.
Cuenta con programas de pregrado y de posgrado regionalizados.
Son programas con altos costos financieros y no existen fuentes de financiación diferentes al valor por matrícula que pagan los estudiantes, quienes a su vez reclaman unos valores de sus matrículas iguales a las de Popayán.</t>
  </si>
  <si>
    <t>Transformación del Centro de Regionalización en la Unidad 5 de la Institución, con el fin de facilitar la gestión, administración y operación de los programas misionales de la Universidad en las regiones, otorgándole autonomía para asumir responsabilidades académicas, administrativas, financieras y de representación, en sincronización y convergencia con los otros sistemas institucionales (Académico, Investigaciones, Administrativo, Cultura y Bienestar) y demás instancias directivas, asesoras y operativas de la Universidad.</t>
  </si>
  <si>
    <t>Inconformidad en los estudiantes por los altos costos de matrícula.
Dificultades para una coordinación de regionalización eficaz y eficiente.
Limitaciones en el concepto de regionalización dejando solamente lo relacionado con oferta de programas académicos</t>
  </si>
  <si>
    <t xml:space="preserve">Desfinanciación de los programas regionalizados por parte de él gobierno nacional.
El valor de las matrículas financieras.
Centralización de los procesos y procedimientos institucionales.
La falta de personal docente capacitado en las regiones.
Falta de personal de planta vinculado en las sedes. 
</t>
  </si>
  <si>
    <t>Fortalecimiento de los programas de la Universidad del Cauca en la región</t>
  </si>
  <si>
    <t>Programas de pregrado en funcionamiento</t>
  </si>
  <si>
    <t xml:space="preserve">Reportes de matrículas y labor docente
</t>
  </si>
  <si>
    <t>Egresados</t>
  </si>
  <si>
    <t>Los egresados apoyan y participan, activamente de las actividades administrativas, académicas, investigativas y de interacción social de la Univesidad, según los establecido por el MEN y el PEI de la Institución</t>
  </si>
  <si>
    <t xml:space="preserve">La Falta de una Política articulada a las necesidades de la Universidad y de los Egresados </t>
  </si>
  <si>
    <t>La falta de una estructura administrativa, fisica y financiera para el desarrollo del Área de Egresados</t>
  </si>
  <si>
    <t>Egresados: Una comunidad universitaria viva y comprometida con la Institución</t>
  </si>
  <si>
    <t>Plan de vinculación y desarrollo integral de los Egresados</t>
  </si>
  <si>
    <t>Inclusión de personas con discapacidad</t>
  </si>
  <si>
    <t xml:space="preserve">Funcionamiento de un programa para la atención educativa de las personas con discapacidad </t>
  </si>
  <si>
    <t>La falta de una polítca y de un Comité encargado de elaborar y encargarse de la ejecución de un programa para la atención educativa de las personas con discapacidad</t>
  </si>
  <si>
    <t>Ausencia de propuestas concretas para conformar el Comité para la atención educativa de las personas con discapacidad</t>
  </si>
  <si>
    <t xml:space="preserve">Programa para la atención educativa de las personas con discapacidad </t>
  </si>
  <si>
    <t>Semillero creado y en producción</t>
  </si>
  <si>
    <t>Semillero de investigación creado</t>
  </si>
  <si>
    <t>Informes de actividades realizadas por el semillero</t>
  </si>
  <si>
    <t xml:space="preserve">Política institucional de educación inclusiva aprobada </t>
  </si>
  <si>
    <t>Documento con la política aprobada</t>
  </si>
  <si>
    <t>Documento con política institucional educativa inclusiva</t>
  </si>
  <si>
    <t>Actividades de divulgación de la política  institucional  inclusiva en la Universidad del Cauca</t>
  </si>
  <si>
    <t>Actividades de divulgación de la política  institucional  inclusiva realizadas</t>
  </si>
  <si>
    <t xml:space="preserve">Registros escritos y visuales de las actividades de divulgación realizadas </t>
  </si>
  <si>
    <t>Plan de actividades elaborado y ejecutado en los cinco años del plan de desarrollo institucional</t>
  </si>
  <si>
    <t>Documento con plan de actividades en ejecución</t>
  </si>
  <si>
    <t xml:space="preserve">Registros escritos y visuales de las actividades permanentes realizadas </t>
  </si>
  <si>
    <t>Formación Avanzada</t>
  </si>
  <si>
    <t>El Centro de Posgrados tiene a su cargo la formulación de políticas aplicables a la creación, fomento y desarollo de los programas posgraduales de la Universidad en el marco de los criterios de calidad académica, eficiencia y eficacia administrativa en su gestión.</t>
  </si>
  <si>
    <t>Construcción, mejora y consolidación de los procesos y procedimientos relacionados con la gestión académico- administrativa de los programas de posgrados de la universidad.</t>
  </si>
  <si>
    <r>
      <t>Inexistencia de reglamentación coherente e incluyente de los contenidos necesarios para  la solución de las situaciones académicas</t>
    </r>
    <r>
      <rPr>
        <b/>
        <sz val="10"/>
        <color rgb="FF000000"/>
        <rFont val="Lato"/>
        <family val="2"/>
      </rPr>
      <t xml:space="preserve"> </t>
    </r>
    <r>
      <rPr>
        <sz val="10"/>
        <color rgb="FF000000"/>
        <rFont val="Lato"/>
        <family val="2"/>
      </rPr>
      <t>cotidianas en el estudiantado</t>
    </r>
    <r>
      <rPr>
        <sz val="10"/>
        <color rgb="FF000000"/>
        <rFont val="Lato"/>
        <family val="2"/>
      </rPr>
      <t>.
 Ausencia de las políticas de los programas de posgrados coherentes con los lineamientos de la actual administración universitaria.</t>
    </r>
  </si>
  <si>
    <t xml:space="preserve"> Estructura administrativa y de personal inadecuada.
Modificación de la competencia funcional del centro de posgrados.
</t>
  </si>
  <si>
    <t>Consolidación de los procesos académico – administrativos de los programas de posgrados</t>
  </si>
  <si>
    <t xml:space="preserve">
Políticas y reglamento general de posgrados aprobados 
</t>
  </si>
  <si>
    <t>Adopción de los procesos y procedimientos de inscripción – matricula – registro y control de los programas de posgrados</t>
  </si>
  <si>
    <t xml:space="preserve">Adopción del plan estrátegico y plan de mercadeo </t>
  </si>
  <si>
    <t>Fortalecimiento de la gestión de la calidad</t>
  </si>
  <si>
    <t>Armonizar lineamientos, estrategias, políticas en el cumplimiento de la misión institucional de la Universidad del Cauca, integrados en unmodelo de fortalecimiento para la acreditación institucional</t>
  </si>
  <si>
    <t>Certificación de procesos Acreditación Instituciona</t>
  </si>
  <si>
    <t>Interfase entre certificación y acreditación que aporte al 27% de programas por acreditar (modelo CNA), junto con el cumplimiento de los demás requisitos de acreditación institucional.</t>
  </si>
  <si>
    <t>Fortalecimiento de la gestión de la calidad y acreditación de la Universidad del Cauca</t>
  </si>
  <si>
    <t xml:space="preserve">Fortalecimiento de la gestión de la calidad y acreditación de la Universidad del Cauca: a) Plan - Implementaciòn de un sistema de Gestiòn de Calidad bajo los lineamientos de la ley 872 de 2003 e ISO 9001:2015  (certificación ISO 9001-2015) b) Plan de renovación de la acreditación institucional y acreditación de programas </t>
  </si>
  <si>
    <t>Fortalecimiento de los programas de pregrado y posgrado  acreditados y acreditables</t>
  </si>
  <si>
    <t>Investigación, innovacion e interacción social</t>
  </si>
  <si>
    <t>Dinamizar la investigación, la innovación  y la interacción social  en todos los niveles de formación que ayuden al desarrollo institucional y la comunidad en todos sus ámbitos  a través de la implementación de una estrategia  para la  gestión, transferencia y apropiación del  conocimiento con  un enfoque de paz territorial.</t>
  </si>
  <si>
    <t>Sistema de investigación</t>
  </si>
  <si>
    <t>La Universidad del Cauca cuenta con un Sistema de Investigaciones desarticulado internamente, con su contexto y con la realidad académica e investigativa, reconociendo los esfuerzos realizados por los miembros del sistema de investigaciones desde su creación.</t>
  </si>
  <si>
    <t xml:space="preserve"> Ecosistema en CTeI implementado </t>
  </si>
  <si>
    <t>%</t>
  </si>
  <si>
    <t>Documento de caracterización</t>
  </si>
  <si>
    <t>Grupos de investigación</t>
  </si>
  <si>
    <t>La Universidad del Cauca cuenta con 65 grupos de investigación categorizados por Colciencias.</t>
  </si>
  <si>
    <t>Fortalecer los grupos de investigación desde cada Facultad con el proposito de incrementar los productos de investigación y su calidad que permita mejorar el posicionamiento a nivel internacional</t>
  </si>
  <si>
    <t>Implementación del programa Excelencia en Investigación</t>
  </si>
  <si>
    <t xml:space="preserve">Fortalecimiento al ecosistema de CTeI </t>
  </si>
  <si>
    <t>Escalafón COLCIENCIAS -  Documento, informes</t>
  </si>
  <si>
    <t>Innovación y transferencia</t>
  </si>
  <si>
    <t>La Universidad del Cauca cuenta con la División de Innovación, Emprendimiento y Articulación con el Entorno - DAE que apoya las actividades de innovación social, transferencia tecnológica y propiedad intelectual, pero no hay resultados concretos en innovación y transferencia</t>
  </si>
  <si>
    <t>Apoyar a los grupos de investigación para que completen el proceso de innovación en conjunto con aliados externos y realicen procesos de trasferencia de resultados de investigación para beneficio de la región y el país.</t>
  </si>
  <si>
    <t>Sistema de investigaciones de la Universidad, Normatividad de propiedad intelectual de la Universidad, Recursos Financieros, Formación de los investigadores</t>
  </si>
  <si>
    <t>Fortalecimiento a la gestión de la innovación y la transferencia</t>
  </si>
  <si>
    <t>Transferencia de resultados de investigación</t>
  </si>
  <si>
    <t>Apoyar procesos de transferencia</t>
  </si>
  <si>
    <t>Procesos de transferencia apoyados</t>
  </si>
  <si>
    <t>Documentos - informes</t>
  </si>
  <si>
    <t>Ecosistema de emprendimiento universitario</t>
  </si>
  <si>
    <t>Start-up apoyadas</t>
  </si>
  <si>
    <t>Gestión de la innovación</t>
  </si>
  <si>
    <t>Interacción social</t>
  </si>
  <si>
    <t>Consolidar un sistema de interacción social integral   que oriente  la pertinencia académica e investigativa con las necesidades y características del entorno social, económico y biofísico priorotariamente de la región, con impacto nacional e internacional.</t>
  </si>
  <si>
    <t>Reconocimiento e Interacción Social para la Paz Territorial "Unicauca para ti"</t>
  </si>
  <si>
    <t>Política de interacción social institucional</t>
  </si>
  <si>
    <t>Documento de informe semestral de avance de política de interacción social / Proyectos de política ejecutados semestralmente</t>
  </si>
  <si>
    <t>Universidad para la paz. Reconocimiento, inclusión y proyección social</t>
  </si>
  <si>
    <t>Procesos de politica nacional  para el posconflicto ejecutados a través de proyectos estratégicos en cooperación con la Universidad del Cauca</t>
  </si>
  <si>
    <t>Procesos de politica nacional para el posconflicto ejecutados  a traves de proyectos  estratégicos en cooperación con la Universidad del Cauca</t>
  </si>
  <si>
    <t>Política integral para la movilidad y la internacionalización</t>
  </si>
  <si>
    <t>Formación Integral con cultura y bienestar</t>
  </si>
  <si>
    <t>Coadyuvar  a la formación, el desarrollo de las capacidades humanas y la construcción de la comunidad a través del diseño y puesta en marcha de estrategias de intervención desde el  sistema de cultura y bienestar</t>
  </si>
  <si>
    <t>Agenda Cultural</t>
  </si>
  <si>
    <t xml:space="preserve">Se vienen desarrollando acciones desarticuladas y de poco impacto en temas relacionados con Cultura y Bienestar. </t>
  </si>
  <si>
    <t>Agenda Cultural Unicaucana</t>
  </si>
  <si>
    <t>Consolidación de una Agenda Cultural como un espacio propicio para el esparcimiento cultural tanto de la comunidad universitaria como de la ciudadanía en general</t>
  </si>
  <si>
    <t>Comunidad general atendida</t>
  </si>
  <si>
    <t>Incrementar anualmente el numero de integrantes de la comunidad universitaria atendidos</t>
  </si>
  <si>
    <t>Comunidad universitaria atendida</t>
  </si>
  <si>
    <t>Realizar  intervenciones a acciones de cultura y bienestar al año</t>
  </si>
  <si>
    <t>Acciones en cultura y patrimonio realizadas</t>
  </si>
  <si>
    <t>Representaciones artísticas universitarias realizadas</t>
  </si>
  <si>
    <t>Agenda de Bienestar</t>
  </si>
  <si>
    <t>Unicauca en movimiento</t>
  </si>
  <si>
    <t>Implementación de espacios de libre esparcimiento para el desarrollo físico y emocional integral para la comunidad universitaria</t>
  </si>
  <si>
    <t xml:space="preserve">Adecuación espacio anual </t>
  </si>
  <si>
    <t>Espacios adecuados</t>
  </si>
  <si>
    <t>Implementación de proyectos anuales</t>
  </si>
  <si>
    <t>Proyectos realizados</t>
  </si>
  <si>
    <t>Atender a la poblacion estudiantil a traves del programa tramados</t>
  </si>
  <si>
    <t>Estudiantes atendidos por el programa Tramados</t>
  </si>
  <si>
    <t>Orientaciones Familiares realizadas</t>
  </si>
  <si>
    <t>Docentes y administrativos atendidos por el programa</t>
  </si>
  <si>
    <t>Deporte y Recreación para Todos</t>
  </si>
  <si>
    <t>Incrementar el numero de universitarios atendidos en deporte</t>
  </si>
  <si>
    <t>Universitarios atendidos en deporte</t>
  </si>
  <si>
    <t>Incrementar anualmente el numero de servicios solicitados</t>
  </si>
  <si>
    <t>Servicios solicitados</t>
  </si>
  <si>
    <t>Atención asistencial, promoción, prevención y desarrollo humano</t>
  </si>
  <si>
    <t>Incrementar anualmente el numero de atenciones realizadas en promoción y prevención</t>
  </si>
  <si>
    <t>Atenciones realizadas en promoción y prevención</t>
  </si>
  <si>
    <t>Universidad Verde</t>
  </si>
  <si>
    <t>Fortalecimiento del uso de medios de transporte alternativo “Univercicleta”</t>
  </si>
  <si>
    <t xml:space="preserve">Implementar estación de bicicletas anual con su respectiva campaña </t>
  </si>
  <si>
    <t>Campañas realizadas</t>
  </si>
  <si>
    <t>Bicicletas adquiridas</t>
  </si>
  <si>
    <t>Zonas de estacionamiento adecuadas</t>
  </si>
  <si>
    <t>Fortalecimiento de la gestión ambiental de la Universidad del Cauca</t>
  </si>
  <si>
    <t xml:space="preserve">Permanencia y Graduacion </t>
  </si>
  <si>
    <t>Programa PermaneSer</t>
  </si>
  <si>
    <t xml:space="preserve">Implementación del Modelo de  permanencia y graduación estudiantil </t>
  </si>
  <si>
    <t>Incrementar anualmente la atención de la comunidad universitaria</t>
  </si>
  <si>
    <t>Estudiantes universitarios beneficiados</t>
  </si>
  <si>
    <t xml:space="preserve">Documentos y registro de actividades en Información para la Permanencia </t>
  </si>
  <si>
    <t>Docentes universitarios beneficiados</t>
  </si>
  <si>
    <t>Estudiantes de educación media beneficiados</t>
  </si>
  <si>
    <t>Estudiantes atendidos en monitorias</t>
  </si>
  <si>
    <t>Estudiantes atendidos residencias</t>
  </si>
  <si>
    <t>Atenciones en restaurante universitario realizadas</t>
  </si>
  <si>
    <t>Diversidad cultural y paz</t>
  </si>
  <si>
    <t>UniCauca un solo latir</t>
  </si>
  <si>
    <t>Generación de procesos formativos que permitan el reconocimiento de la diferencia, la formación ciudadanía y mejoren la cultura institucional</t>
  </si>
  <si>
    <t>Documentos, imágenes y actividaes realizadas</t>
  </si>
  <si>
    <t>Fortalecimiento de la Orquesta Sinfónica Universidad del cauca</t>
  </si>
  <si>
    <t>Residencias orquestales realizadas</t>
  </si>
  <si>
    <t>Informe</t>
  </si>
  <si>
    <t>Fortalecimiento Institucional</t>
  </si>
  <si>
    <t>Fortalecer los procesos administrativos desde la  construcción colectiva de la gobernanza universitaria, permitiendo el equilibrio y la sostenibilidad de la gestión del talento humano, financiero  y tecnológico efectivos para lograr  la satisfacción de la comunidad universitaria</t>
  </si>
  <si>
    <t>Articulación interna</t>
  </si>
  <si>
    <t>Fortalecimiento Administrativo</t>
  </si>
  <si>
    <t>Rediseño de la planta del personal administrativo  de la Universidad del Cauca</t>
  </si>
  <si>
    <t>Establecer una propuesta viable de estructura organizacional que permita la disminución de la contratación por OPS y mejore las condiciones laborales de los admnistrativos de planta</t>
  </si>
  <si>
    <t>Documento rediseño</t>
  </si>
  <si>
    <t>Administración armónica</t>
  </si>
  <si>
    <t>Recursos Tecnológicos insuficientes y desactualizados</t>
  </si>
  <si>
    <t>Mejoramiento y Actualización de Red y Plataformas Tecnológicas</t>
  </si>
  <si>
    <t>Soluciones tecnológicas actualizadas</t>
  </si>
  <si>
    <t>Modernizacion de las tecnologías de Información.</t>
  </si>
  <si>
    <t>Modernización de red y plataformas tecnológicas de la Universidad del Cauca</t>
  </si>
  <si>
    <t>Información Dispersa</t>
  </si>
  <si>
    <t>Mejoramiento en la gestión de información institucional</t>
  </si>
  <si>
    <t>Información de los diferentes sistemas de información consolidada</t>
  </si>
  <si>
    <t>Consolidación de la información de los sistemas de información de la Universidad del Cauca</t>
  </si>
  <si>
    <t xml:space="preserve"> Data Center que cumpla con los estándares y recomendaciones para  centralizar las plataformas</t>
  </si>
  <si>
    <t>Modernización de las tecnologías de información y comunicación “Data Center Universidad del Cauca”</t>
  </si>
  <si>
    <t>Marcación de alta calidad</t>
  </si>
  <si>
    <t xml:space="preserve">Costo elevado que brinda alta calidad (seguridad, control y eficiencia) en la marcación de los bienes muebles de la Universidad del Cauca </t>
  </si>
  <si>
    <t>Actualizacion de los bienes muebles e inmuebles</t>
  </si>
  <si>
    <t>Marcación de los bienes muebles e inmuebles de la Universidad del Cauca</t>
  </si>
  <si>
    <t>Contratos, ordenes de compra, actas de reunión, listados de asistencia e informes de avance</t>
  </si>
  <si>
    <t>Infraestructura</t>
  </si>
  <si>
    <t>1. Reafirmar el liderazgo y la proyección de la Universidad en el contexto regional, nacional e internacional.
2. Desarrollar planes, programas y proyectos de formación, investigación e interacción con la comunidad, con pertinencia académica y calidad para la excelencia y el mejoramiento continuo.
3. Generar las condiciones institucionales para la adopción, adecuación y desarrollo de programas de ciencia y tecnología, con el fin de elevar los niveles de competitividad de sus procesos educativos
4. Consolidar mecanismos de participación democrática en el marco de los principios consagrados por la Constitución Política y la Ley 30 de 1992.
5. Liderar procesos de desarrollo socio-cultural, científico y tecnológico, a través del cumplimiento de sus funciones de investigación, formación y servicio comunitario, procesos encaminados a mejorar las condiciones de vida de la población en la región</t>
  </si>
  <si>
    <t>1. La necesidad de modificar el actual Plan de desarrollo urbanístico y arquitectónico.
2. La adopción de los estándares e indicadores objetivo planteados en el Plan Maestro.
3. La selección de la variante de ocupación y desarrollo de la Universidad más deseable.
4. Completar el diagnóstico en los ámbitos de estabilidad estructural, sistema de contra incendios, acceso a discapacitados y cumplimiento de normas ambientales de las instalaciones de la Universidad y llevar a cabo las acciones necesarias para su desarrollo y ajuste a las normas vigentes.
5. Iniciar la exploración sobre posibles intervenciones (compras de predios y Plan de Renovación) en el entorno urbano y rural.
6. Precisar y adoptar una política de crecimiento estudiantil para el horizonte del Plan asociado al desarrollo de la planta física.
7. Generar espacios para el desarrollo de proyectos productivos y su aplicación al entorno del suroccidente Colombiano.
8. Cumplir con los compromisos adquiridos ante los entes Nacionales como es el caso de las actividades necesarias para obtener certificaciones de calidad de pregrados y posgrados.</t>
  </si>
  <si>
    <t>Elaboración de diseños y estudios previos para implementación del Plan Maestro Urbanístico y Arquitectónico de la Universidad del Cauca 2018-2022</t>
  </si>
  <si>
    <t xml:space="preserve">Realizar diseños anuales </t>
  </si>
  <si>
    <t>Diseños realizados y aprobados al año</t>
  </si>
  <si>
    <t>Planos, presupuestos, registro fotográfico</t>
  </si>
  <si>
    <t>Desarrollo de Construcciones nuevas y obras civiles para implementación del Plan Maestro Urbanístico y Arquitectónico 2018-2022</t>
  </si>
  <si>
    <t>Realizar intervenciones anuales</t>
  </si>
  <si>
    <t>Construcciones nuevas funcionando</t>
  </si>
  <si>
    <t>Adquisición de Mobiliario, equipos y equipos especiales para implementación del Plan Maestro Urbanístico y Arquitectónico 2018-2022</t>
  </si>
  <si>
    <t>Realizar intervenciones de mobiliario anuales y de inversión en equipos especializados</t>
  </si>
  <si>
    <t>Espacios intervenidos anualmente con mobiliario, y equipos en la universidad</t>
  </si>
  <si>
    <t>Realización de adecuaciones, acabados arquitectonicos, cambios de uso e Iluminación, redes eléctricas, de voz y datos para implementación del Plan Maestro Urbanístico y Arquitectónico</t>
  </si>
  <si>
    <t>Espacios adecuados por las intervenciones realizadas y recibidos a satisfacción</t>
  </si>
  <si>
    <t>Generación de espacios de movilidad y parqueaderos para implementación del Plan Maestro Urbanístico y Arquitectónico 2018-2022</t>
  </si>
  <si>
    <t>Desarrollo de consultorías relacionadas con proyectos de infraestructura y desarrollo de sistemas de información</t>
  </si>
  <si>
    <t>Realizar consultorías, estudios y valoraciones anualmente</t>
  </si>
  <si>
    <t>Consultorias realizadas</t>
  </si>
  <si>
    <t>Grandes intervenciones que requieren de gestión de recursos</t>
  </si>
  <si>
    <t>Consecusión proyecto anual de gran inversión</t>
  </si>
  <si>
    <t>Proyectos gestionados con financiación externa</t>
  </si>
  <si>
    <t>Gobernanza Universitaria participativa</t>
  </si>
  <si>
    <t>Tener racionalizados los trámites y diferenciados los procedimientos administrativos en la Universidad del Cauca</t>
  </si>
  <si>
    <t>Debilidad Institucional en  la implementación de acciones normativas, administrativas o tecnológicas  tendientes a simplificar, estandarizar, eliminar, optimizar y automatizar los trámites existentes en la Institución.</t>
  </si>
  <si>
    <t>Transparencia y eficiencia universitaria</t>
  </si>
  <si>
    <t>Racionalización de trámites institucionales</t>
  </si>
  <si>
    <t>Implementar acciones normativas, tendientes a optimizar y automatizar los trámites existentes en la Universidad del Cauca, orientados a facilitar la acción del ciudadano frente a la Institución.</t>
  </si>
  <si>
    <t>Trámites Institucionales mejorados e incritos en el Sistema Único de Información de Trámites SUIT</t>
  </si>
  <si>
    <t xml:space="preserve">Cronograma de trabajo / Pantallazos de trámites inscritos </t>
  </si>
  <si>
    <t>Actualización de la normatividad universitaria</t>
  </si>
  <si>
    <t>Plan de actualización documental de la Universidad del Cauca</t>
  </si>
  <si>
    <t>Acuerdos emitidos por el Consejo Superior</t>
  </si>
  <si>
    <t>Sostenibilidad financiera</t>
  </si>
  <si>
    <t>Plan de sostenibilidad a Largo plazo de la Universidad del Cauca</t>
  </si>
  <si>
    <t>Oficina de Planeación y Desarrollo Institucional</t>
  </si>
  <si>
    <t>Articulación del proceso de regionalización de educación superior de la Universidad del Cauca</t>
  </si>
  <si>
    <t>Direccionamiento estratégico de procesos y procedimientos académicos y administrativos del centro de posgrados de la Universidad del Cauca</t>
  </si>
  <si>
    <t>Programa de Desarrollo de competencias del profesor Unicaucano</t>
  </si>
  <si>
    <t xml:space="preserve">Plan de formación y desarrollo profesoral </t>
  </si>
  <si>
    <t>Grupos en la categorización de Colciencias incrementados</t>
  </si>
  <si>
    <t>Actividades  de interacción social institucional adelantadas</t>
  </si>
  <si>
    <t>Implementar actividades de interacción social institucional</t>
  </si>
  <si>
    <t>Implementar actividades de Política integral para la movilidad y la internacionalización</t>
  </si>
  <si>
    <t>Listas de estudiantes</t>
  </si>
  <si>
    <t>Base de datos de acceso abierto con los trabajo de grado funcionando. Colecciones bibliograficas impresas actualizadas.</t>
  </si>
  <si>
    <t>Apoyo en la actualización y modificación de los Acuerdos que regulan el proceso de Admisión</t>
  </si>
  <si>
    <t>Compra de equipos para el fortalecimiento tecnológico de la División de Admisiones.</t>
  </si>
  <si>
    <t>Admision a programas de pregrado a primer y segundo periodo académico</t>
  </si>
  <si>
    <t>Publicación de Acuerdos</t>
  </si>
  <si>
    <t>Instalación y adecuación de los equipos tecnológicos.</t>
  </si>
  <si>
    <t>Entrega de informe final de Admisión de primer y segundo periodo académico</t>
  </si>
  <si>
    <t>Aplicación de Acuerdos</t>
  </si>
  <si>
    <t>Fortalecimiento en los procesos que se ofrecen a la comunidad universitaria</t>
  </si>
  <si>
    <t>Programa de Formación Integral Social y Humanistica- FISH</t>
  </si>
  <si>
    <t>Fortalecimiento Programa de Formación Integral Social y Humanistica- FISH</t>
  </si>
  <si>
    <t xml:space="preserve">Implementación del Centro de Recursos para el Aprendizaje y la Investigación (CRAI) </t>
  </si>
  <si>
    <t xml:space="preserve">Fortalecimiento físico y  tecnológico  de la División de Registro y Control Académico </t>
  </si>
  <si>
    <t>Reformas curriculares aprobadas</t>
  </si>
  <si>
    <t>Acuerdos del Consejo Acdèmico sobre reformas curriculares</t>
  </si>
  <si>
    <t>Falta de coordinación entre el PFI y las Unidades Académicas
Falta de interés de los estudiantes para formarse en  una segunda lengua</t>
  </si>
  <si>
    <t>Incorporación de los programas académicos en la generación de una cultura del bilingüismo</t>
  </si>
  <si>
    <t>Estudiantes benefeciados para movilidad estudiantil</t>
  </si>
  <si>
    <t>Estudiantes beneficiados para la licenciatura en educación básica</t>
  </si>
  <si>
    <t>Convocatorias con listados de asistencia y calificaciones de participantes</t>
  </si>
  <si>
    <t>Resolución del Consejo Académico</t>
  </si>
  <si>
    <t xml:space="preserve">Aprobación de anteproyecto   </t>
  </si>
  <si>
    <t xml:space="preserve">Porcentaje de actualización del  programa FISH </t>
  </si>
  <si>
    <t xml:space="preserve">Plan de capacitación a docentes en temas de paz y posconflicto
</t>
  </si>
  <si>
    <t xml:space="preserve">Proyectos de investigacion </t>
  </si>
  <si>
    <t>Programa de activiadad física fortalecido</t>
  </si>
  <si>
    <t>Estudiantes beneficiados para los semestres inciales</t>
  </si>
  <si>
    <t>Atención a los planes de mejoramiento de los programas de pregrado y posgrado acreditados y acreditables</t>
  </si>
  <si>
    <t>Implementar al menos tres start-up</t>
  </si>
  <si>
    <t>Apoyar la vinculación de grupos de investigación con empresas y organizaciones sociales</t>
  </si>
  <si>
    <t>Procesos de vinculación documentados</t>
  </si>
  <si>
    <t>Base de datos de acceso abierto con los trabajos de grado funcionando</t>
  </si>
  <si>
    <t xml:space="preserve">El Área de Egresados tiene establecida cuatro actividades: Actualización de datos de egresados, ofertas laborales, apoyo en la organización de aniversarios y apoyo encuentros de egresados. </t>
  </si>
  <si>
    <t xml:space="preserve">Egresados registrados en la plataforma    </t>
  </si>
  <si>
    <t xml:space="preserve">Capacitación sobre inserción laboral.                                                                                                     
</t>
  </si>
  <si>
    <t xml:space="preserve">Encuentro de egresados </t>
  </si>
  <si>
    <t xml:space="preserve">Eventos socialización Area de Egresados
</t>
  </si>
  <si>
    <t xml:space="preserve">Atención educativa de los estudiantes con discapacidad </t>
  </si>
  <si>
    <t xml:space="preserve">Documento de direccionamiento estrategico aprobado </t>
  </si>
  <si>
    <t>Procedimientos publicados en lvmen</t>
  </si>
  <si>
    <t>Documentos de plan estratégico y plan de mercadeo elaborados</t>
  </si>
  <si>
    <t xml:space="preserve">Universidad certificada bajo norma ISO 9001-2015    </t>
  </si>
  <si>
    <t xml:space="preserve">Certificado ICONTEC ISO 9001: 2015, IQNET   </t>
  </si>
  <si>
    <t xml:space="preserve">                                                                                                                                                                                                                                                                                          Acreditación de alta calidad de programas de pregrado y posgrado acreditables, 50% de los acreditables acreditados en cinco años (30 programas). </t>
  </si>
  <si>
    <t xml:space="preserve">Universidad acreditada institucionalmente sustentada en acreditaciones de programas  </t>
  </si>
  <si>
    <t>Informe para renovación de acreditación radicado en CNA</t>
  </si>
  <si>
    <t xml:space="preserve">                                                                                                                                                                                                                                                                                                                                                                                                                                                                                                                                                                                                                                                                                            Programas acreditados en función de los acreditables</t>
  </si>
  <si>
    <t>NO ejecución de los planes de mejoramiento de los programas autoevaluados que les permita lograr su acreditación inicial o la reacreditación</t>
  </si>
  <si>
    <t>Falta de recursos financieros para atender los planes de mejoramiento</t>
  </si>
  <si>
    <t xml:space="preserve">Planes de mejoramiento  de los programas de pregrado y posgrado apoyados
</t>
  </si>
  <si>
    <t xml:space="preserve">Registros de asistencia y documento con el contenido de los planes de capacitación
</t>
  </si>
  <si>
    <t>Documento con actualización de programa FISH</t>
  </si>
  <si>
    <t>Resolución del proyecto de investigación</t>
  </si>
  <si>
    <t xml:space="preserve">Ordenes de compra o comprobantes de salida de almacen                                                                  
</t>
  </si>
  <si>
    <t>Registros de asistencia y documento con contenido del curso de formación continuada</t>
  </si>
  <si>
    <t>Número de consultas de las revistas de unicauca a través del OJS</t>
  </si>
  <si>
    <t>Informes de las bibliotecas sobre material bibliográfico prestado de manera autónoma</t>
  </si>
  <si>
    <t xml:space="preserve">Registro de asistencia    </t>
  </si>
  <si>
    <t xml:space="preserve">Reporte del portal web </t>
  </si>
  <si>
    <t xml:space="preserve">Empresas registradas en la plataforma 
</t>
  </si>
  <si>
    <t xml:space="preserve">Registro de asistencia     </t>
  </si>
  <si>
    <t xml:space="preserve">Registro de asistencia  </t>
  </si>
  <si>
    <t>Documento aprobado</t>
  </si>
  <si>
    <t>Documento con el plan estratégico y de mercadeo e informes de ejecución de los planes estratégico y de mercadeo</t>
  </si>
  <si>
    <t>Certificación</t>
  </si>
  <si>
    <t>Resolución de acreditación</t>
  </si>
  <si>
    <t>Resoluciones MEN de Acreditación de programas
Informes de avances en la ejecución de los planes de mejoramiento</t>
  </si>
  <si>
    <t>Resoluciones de reformas curriculares
Acuerdos del Consejo Académico sobre reformas curriculares.</t>
  </si>
  <si>
    <t xml:space="preserve">Implementacion de ecosistemas en CTeI </t>
  </si>
  <si>
    <t xml:space="preserve">Fortalecimiento de grupos de investigación </t>
  </si>
  <si>
    <t>Incrementar los productos resultados de investigación de los grupos de investigación con criterios de calidad</t>
  </si>
  <si>
    <t>Productos resultado de investigaciòn</t>
  </si>
  <si>
    <t>Articulación interna entre la VRI y la  Universidad para facilitar procesos de innovación y la trasferencia.
Mejorar de la cultura de la innovación y la transferencia en los grupos de investigación.
Establecer relaciones de colaboración con empresas de la región, el país y el mundo.</t>
  </si>
  <si>
    <t xml:space="preserve">La Universidad del Cauca cuenta con la División de Innovación, Emprendimiento y Articulación con el Entorno DAE-VRI que se ha orientado univocamente a la transferencia de conocimiento, pero ha sido poco eficiente en la consolidación de la relación UEES. No existe una política de interacción social que visibilice la interacción de los grupos de investigación, las acciones de proyección social institucional y consolide la presencia institucional en el orden local, regional, nacional e internacional.  </t>
  </si>
  <si>
    <t>Recursos financieros, planeación estratégica, relevancia y pertinencia de los programas académicos con las necesidades y características del entorno, proyección social, internacionalización y comunicación estratégica.</t>
  </si>
  <si>
    <t>Actividades de Política integral para la movilidad  y  la internacionalización desarrolladas</t>
  </si>
  <si>
    <t>Incrementar anualmente la atención de la comunidad  en general</t>
  </si>
  <si>
    <t>Incrementar anualmente el numero de representaciones artísticas universitarias</t>
  </si>
  <si>
    <t>La Universidad del Cauca cuenta con un  Sistema de Cultura y Bienestar basado en ofrecer condiciones y espacios necesarios para generar una cultura de reconocimiento mutuo a través de procesos de construcción en la diferencia, propuestos por la comunidad universitaria.
Así mismo es un sistema de carácter social y dinámico.</t>
  </si>
  <si>
    <t>Incrementar anualmente el numero de orientaciones familiares realizadas en el programa tramados</t>
  </si>
  <si>
    <t>Incrementar anualmente el numero de docentes y administrativos atendidos por el programa tramados</t>
  </si>
  <si>
    <t xml:space="preserve"> Documentos de investigaciones en Cultura, Deporte y Salud</t>
  </si>
  <si>
    <t xml:space="preserve">Documentos, imágenes y actividades de prevencion del consumo de SPA y otras adicciones </t>
  </si>
  <si>
    <t>Imágenes de los espacios atendidos y el resultado de  encuestas sobre la sensación percibida en los espacios para el esparcimiento y el desarrollo fisico y emocional</t>
  </si>
  <si>
    <t>Documentos, imágenes de las actividades de Sensibilización Ambiental  realizadas</t>
  </si>
  <si>
    <t xml:space="preserve">Registro fotográfico </t>
  </si>
  <si>
    <t>Fortalecer el sistema de gestión ambiental de la Universidad del Cauca</t>
  </si>
  <si>
    <t>Acto administrativo aprobado y socializado</t>
  </si>
  <si>
    <t>Acciones de universidad verde ejecutadas</t>
  </si>
  <si>
    <t xml:space="preserve"> Estatuto salarial modificado</t>
  </si>
  <si>
    <t>Estatuto salarial</t>
  </si>
  <si>
    <t>Garantizar la confidencialidad, disponibilidad e integridad de la informacion de los servicios institucionales brindados por la division de tecnologias</t>
  </si>
  <si>
    <t>Garantizar la cobertura de puntos de red cableada e inalambrica en las diferentes dependencias de la Universidad del Cauca</t>
  </si>
  <si>
    <t>Actualización y renovación de licencias necesarias para el funcionamiento de sistemas institucionales, incluyendo actividades de soporte, mantenimiento, renovación de licencias, renovación de certificados para mantener la adecuada prestación de servicios institucionales y garantizar el soporte y apoyo en los procesos administrativos y académicos institucionales.</t>
  </si>
  <si>
    <t>Puntos de red cableada, puntos de acceso inhalambrico y dispositivos de red funcinando</t>
  </si>
  <si>
    <t>Solución de almacenamiento y backup implementadas</t>
  </si>
  <si>
    <t>Orden de compra y solucion en el centro de datos TIC</t>
  </si>
  <si>
    <t>Orden de compra y solucion implemetada en diferentes dependencias</t>
  </si>
  <si>
    <t>Los  productos resultado del proyecto son medidos a través de la convocatoria de Colciencias y estas se realizan de manera bianual, por lo tanto se repotarán avances bianuales</t>
  </si>
  <si>
    <t xml:space="preserve">Incrementar  el número de grupos en  la categorización  de colciencias </t>
  </si>
  <si>
    <t>Licencias, certificados de seguridad, licencias oracle renovados</t>
  </si>
  <si>
    <t>Licitación, contrato</t>
  </si>
  <si>
    <t xml:space="preserve">Dotar el Nuevo edificio de tecnologías de la información y las comunicaciones con un centro de datos
</t>
  </si>
  <si>
    <t>Data Center funcionando</t>
  </si>
  <si>
    <t>Marcación de todos los elementos de la Universidad del Cauca</t>
  </si>
  <si>
    <t xml:space="preserve">El Plan Maestro urbanístico y Arquitectónico debe ser una herramienta flexible que sirva para la toma de decisiones que involucren de forma integrada y simultánea aspectos físicos, de crecimiento estudiantil y de desarrollo académico. El Plan debe permitir la participación y facilitar la planeación, además debe ser sensible a los cambios y ajustes futuros sin eliminar posibilidades alternativas de desarrollo. 
En sus componentes físicos, el Plan Maestro debe resolver el déficit actual de actividades y áreas, y prever las necesidades futuras de acuerdo con un crecimiento que ha tomado un número de 21.182 estudiantes como referencia para medir las necesidades de la Universidad en un horizonte aproximado de 5 años. El Plan debe mantener y mejorar las condiciones y especificaciones de alta calidad de la Universidad en el marco de las posibilidades de inversión de la misma.
</t>
  </si>
  <si>
    <t xml:space="preserve">1. Identificación de actividades necesarias para el desarrollo de la misión universitaria.
2.  Los compromisos ante entidades de orden Nacional en lo referente obtención a de acreditaciones.
3.  Identificación del déficit actual de áreas en los ámbitos académico, lúdico, administrativo, salud y bienestar.
4. Necesidades de crecimiento futuro. </t>
  </si>
  <si>
    <t>Plan Maestro Urbanístico y Arquitectónico de la Universidad del Cauca</t>
  </si>
  <si>
    <t>Expedición inmediata de Certificaciones  en Popayan y en la sede de Santander de Quilichao</t>
  </si>
  <si>
    <t xml:space="preserve"> Carnetización en las Facultades y en la sede norte </t>
  </si>
  <si>
    <t>Carnetización realizada</t>
  </si>
  <si>
    <t>Realizar adecuaciones, acabados arquitectónicos, cambios de uso e iluminación, redes eléctricas, de voz y datos intervenciones anualmente</t>
  </si>
  <si>
    <t>Adecuar espacios de movilidad y parqueaderos</t>
  </si>
  <si>
    <t>Bienes muebles marcados de la Univerisdad del Cauca</t>
  </si>
  <si>
    <t>Identificación previa en la Facultad de educación de 1200 de los elementos a marcar con la tecnología</t>
  </si>
  <si>
    <t>Actualización del reglamento estudiantil a 2020 y socializarlo.</t>
  </si>
  <si>
    <t xml:space="preserve">
Actualización del estatuto profesoral a 2020 y socializarlo.</t>
  </si>
  <si>
    <t>Acuerdo Superior del PEI actualizado.</t>
  </si>
  <si>
    <t>Acuerdo Superior de Reglamento Estudiantil actualizado</t>
  </si>
  <si>
    <t>Acuerdo Superior de Estatuto Docente actualizado</t>
  </si>
  <si>
    <t xml:space="preserve">Adelantar, desde la perspectiva de la gobernanza, un estudio participativo de revisión del PEI que incluya por
Facultad su correlación con los proyectos educativos de los programas, con un alcance de plan decenal de trabajo. </t>
  </si>
  <si>
    <t>Dinamizar la aprobación, difusión y socialización del nuevo documento de reforma del Reglamento Estudiantil
Fortalecer el programa de permanencia y graduación ‘Permane-Ser’ con el seguimiento y acompañamiento de
los casos especiales de admisión y de casos de repitencia.</t>
  </si>
  <si>
    <t>Las dinámicas académicas, científico- tecnológicas,
políticas, económicas y socioculturales demandan
orientaciones institucionales para la revisión y
la actualización periódica del Proyecto Educativo
Institucional en estrecha relación con las iniciativas de
las Facultades y las funciones misionales.</t>
  </si>
  <si>
    <t>El Reglamento Estudiantil se encuentra en proceso
de discusión para su actualización; sin embargo, falta
definir concertaciones entre las partes interesadas.
Aunque se han realizado esfuerzos para mejorar
la permanencia estudiantil, se requiere mayor
acompañamiento a las poblaciones de casos especiales
de admisión y casos de repitencia.</t>
  </si>
  <si>
    <t>Existen vacíos en los criterios institucionales
encaminados a establecer apoyos y responsabilidades
de los docentes en relación con las categorías en el
escalafón docente.</t>
  </si>
  <si>
    <t>Se avanzó en el establecimiento del cronograma de trabajo de 2019 a 2022</t>
  </si>
  <si>
    <t>Genero y poblaciones Diversas:Invertir 56,0 millones en actividades de Genero y poblaciones Diversas.</t>
  </si>
  <si>
    <t>Convivencia , cultura institucional y formacion ciudadana: Invertir 20,0 millones en actividades de Convivencia , cultura institucional y formacion ciudadana .</t>
  </si>
  <si>
    <t>Universidad y paz territoria:  Invertir 20,0 millones en actividades de Universidad y paz territorial</t>
  </si>
  <si>
    <t>Actividades de Convivencia , cultura institucional y formacion ciudadana realizadas.</t>
  </si>
  <si>
    <t>Listados y registros fotográficos</t>
  </si>
  <si>
    <t>Estudiantes vinculados a los programas</t>
  </si>
  <si>
    <t>Actividades de Universidad y paz territorial realizadas</t>
  </si>
  <si>
    <t>Se postularon 28 proyectos en la matriz de consolidación de proyectos priorizados por las IES de cada departamento para ser financiados con recursos de regalías por parte de la Gobernación y se está a  la espera del proceso de selección .</t>
  </si>
  <si>
    <t>Se desarrollan líneas de trabajo como son: Cursos recreativos, semilleros y seleccionados, Hora Saludable, Eventos y torneos CDU, fisioterapia, Comités por Facultad, quedando como soporte y/o evidencias los listados de asistencia, fotografías, Planillas de inscripción y Link de inscripciones en línea. Las anteriores actividades se desarrollan a través de la División de Recreación y Deporte, además del reporte semestral entregado a la Vicerrectoría de Cultura y Bienestar que reposa en la carpeta de seguimiento al plan de desarrollo.</t>
  </si>
  <si>
    <t>Los programas del Bordo terminaron su ciclo en dicicmebre de 2018 y se deben adelantar gestiones en el 2019 para reactivar la sede del Bordo. La meta global se refiere a mantener los 6 programas activos para cada anualidad.</t>
  </si>
  <si>
    <t xml:space="preserve">Favorecer el mejoramiento de las condiciones para mantener una cultura de la excelencia académica en los Programas de Licenciatura, a través de la implementación de cuatro líneas de trabajo, la comunidad universitaria se empodera, lidera y gestiona un conjunto de actividades necesarias para hacer frente a los cambios que la formación de profesores requiere desde referentes regionales, nacionales e internacionales: ciclo de formación común, formación en lengua extranjera o segunda lengua, práctica pedagógica y educativa, fortalecimiento de la investigación. </t>
  </si>
  <si>
    <t>En el 2018 se realizó el ejercicio diagnóstico y la formulación completa de la ficha del proyecto; Se realizó un documento de consolidación de las lineas de trabajo a implementar desde el año 2019 en el proyecto</t>
  </si>
  <si>
    <t xml:space="preserve">Contar a 2022 con la implementación de un Plan de formación y desarrollo docente, que permita tener un cuerpo docente con formación a nivel posgradual de maestria y doctorado que contribuya al desarrollo de los programas académicos, la investigación y la proyección social;  formado en la docencia en educación superior; cualificados para la gestión académico administrativa; con conocimientos en las tendencias de las innovaciones de educación superior; formados en investigación; actualizados en su área de desempeño docente; y, formados en segundo idioma (inglés). </t>
  </si>
  <si>
    <t>1. Se realizó el curso en formación en gestión académico - administrativa en julio de 2018 y fue liderado por el Centro de Calidad.
 2. Se encuentra en formulación la Maestría en Dirección Universitaria y la Maestría en Docencia Universitaria.</t>
  </si>
  <si>
    <t>Diagnosticar el estado actual del sistema académico</t>
  </si>
  <si>
    <t>Documento diagnóstico</t>
  </si>
  <si>
    <t>Visualizar la información estadística institucionales haciendo uso de herramientas de inteligencia de negocios</t>
  </si>
  <si>
    <t>Oficina de Planeación</t>
  </si>
  <si>
    <t>Sección Unicauca en cifras en la página web institucional</t>
  </si>
  <si>
    <t>Modulos estadísticos puestos en funcionamiento y actualizados año a año</t>
  </si>
  <si>
    <t>Ver en seguimiento de fichas de gestión del proyecto y evidencias</t>
  </si>
  <si>
    <t>Vicerrectoría Académica</t>
  </si>
  <si>
    <t>Vicerrectoria Académica</t>
  </si>
  <si>
    <t>Vicerrectoría Académica y División de Gestión de Recursos Bibliográficos</t>
  </si>
  <si>
    <t>Vicerrectoría Académica - DARCA</t>
  </si>
  <si>
    <t>Vicerrectoría Académica - Centro de Regionalización</t>
  </si>
  <si>
    <t>Vicerrectoría Académica - Área de Egresados</t>
  </si>
  <si>
    <t>Vicerrectoría Académica -Coordinador AFF</t>
  </si>
  <si>
    <t xml:space="preserve">Centro de Gestión de la calidad y acreditación Institucional.
</t>
  </si>
  <si>
    <t xml:space="preserve">Vicerrectoría Académica-Centro de Gestión de la Calidad </t>
  </si>
  <si>
    <t>Vicerrectoría de Investigaciones</t>
  </si>
  <si>
    <t>Vicerrectoría de Investigaciones - División de Articulación con el entorno</t>
  </si>
  <si>
    <t>Vicerrectoría de Cultura y Bienestar</t>
  </si>
  <si>
    <t xml:space="preserve">Vicerrectoría de Cultura y Bienestar </t>
  </si>
  <si>
    <t>Vicerrectoría de Cultura y Bienestar - Facultad de Artes</t>
  </si>
  <si>
    <t xml:space="preserve">Vicerrectoría Adminsitrativa -Gestión de talento humano </t>
  </si>
  <si>
    <t>Vicerrectoría Administrativa - División de tecnologías de la información</t>
  </si>
  <si>
    <t>Vicerrectoría Administrativa -  Area Comercial</t>
  </si>
  <si>
    <t>Oficina de Planeación (Planeación) -  Vicerrectoría Administrativa (Ejecución)</t>
  </si>
  <si>
    <t>Centro de Gestión de la calidad y acreditación Institucional.</t>
  </si>
  <si>
    <t>Procedimientos registrados en Lvmen</t>
  </si>
  <si>
    <t>Vicerrectoría Académica - Centro de Posgrados</t>
  </si>
  <si>
    <t>PLAN DE DESARROLLO INSTITUCIONAL 2018-2022</t>
  </si>
  <si>
    <t>PLANTEAMIENTO INICIAL</t>
  </si>
  <si>
    <t>Durante el 2018 se formula el proyecto y se asignan recursos para el año 2019</t>
  </si>
  <si>
    <t>La Universidad del Cauca realiza un manejo presupuestal responsable para el cumplimiento de sus funciones misionales, demostrando liquidez,
transparencia, eficiencia y estabilidad financiera. Se encuentra libre de endeudamiento financiero, producto de una adecuada gestión financiera que
garantiza el cumplimiento de la misión. El Comité técnico de calificación de Value and Risk Rating S.A, en 2017, ratificó y asignó la calificación A+ de
capacidad de pago de largo plazo a la Universidad del Cauca. Adelanta un esfuerzo para la gestión adecuada y responsable de recursos propios en continuo crecimiento para garantizar el cumplimiento de sus funciones misionales.</t>
  </si>
  <si>
    <t xml:space="preserve"> La misión de la Universidad del Cauca cuenta con un legado histórico de más de 190 años; es explícita en la formación de personas con integridad ética, pertinencia e idoneidad profesional a través de sus funciones sustantivas de docencia, investigación e interacción social; es coherente con el marco legal nacional y con los procesos y procedimientos que establece.</t>
  </si>
  <si>
    <t>La Universidad del Cauca cuenta con un sistema de admisión y selección de estudiantes claro y transparente. Existe participación de los estudiantes
en los organismos de dirección institucionales para la elección de representantes estudiantiles en los organismos de decisión. Existen normas
institucionales relacionadas con la permanencia, promoción y graduación. La población estudiantil ha tenido un incremento del 38,3 % y la tasa de deserción
es del orden del 6,6 %, menor que la nacional.</t>
  </si>
  <si>
    <t xml:space="preserve"> La Universidad del Cauca, a través del Estatuto Docente, reglamenta y brinda las condiciones necesarias encaminadas a la consolidación de la calidad de sus profesores desde su selección, vinculación, cualificación (maestría y doctorado) y el desarrollo académico, así como su participación activa en los diferentes órganos de decisión. En consecuencia, se ha incrementado el número de profesores en un 25,4 %. El nivel de formación también revela un incremento significativo
</t>
  </si>
  <si>
    <t>Ajustar el Acuerdo 024 de 1993 en lo referente a las responsabilidades de los profesores según su nivel en el escalafón docente y realizar la socialización pertinente.</t>
  </si>
  <si>
    <t xml:space="preserve"> Documento de rediseño de planta elaborado</t>
  </si>
  <si>
    <t>Implementación del Ecosistema de Ciencia, Tecnologia e Innovación</t>
  </si>
  <si>
    <t>Las actividades de promoción y prevención se desarrollaron a través de la división de salud integral, como son: *Programa de Salud Mental: facultad de Ciencias Agrarias, Facultad Ciencias de la Salud, Facultad de Ciencias Contables, Económicas y Administrativas y Día Mundial de la  Salud Mental.
*Programa de Salud Sexual y Reproductiva: Facultad de Ciencias Agrarias.
*Programa de Diagnóstico de Infecciones de transmisión Sexual: Facultad de C. de la Salud el día 14 septiembre de 2018.   Jornada en la División  el día 28 septiembre de 2018.   
*Se realizó jornada de Salud Sexual y Reproductiva en el Parque Caldas lugar del campamento Universitario en octubre.
*Atención médica, psicología y P y P en Salud Sexual Y Reproductiva en campamento universitario ubicado en la Facultad de Ciencias Humanas el 26 noviembre.
*Realización de taller “la comunicación” para estudiantes del campamento estudiantil, el noviembre 29 de 2018.
*Se realiza promoción de Servicios de la División de Gestión de Salud Integral y  Desarrollo Humano en el campamento de estudiantes ubicado en  la facultad de Ciencia Humanas en  noviembre y diciembre 2018.
*Realización del taller “Trabajo en equipo” para estudiantes del estudiantil en diciembre 10 de 2018.
Además de Gestión pruebas de VIH, entre otros. Las actividades se soportan en las listas de asistencias, programación de citas y registro de consultas, además del reporte semestral entregado a la Vicerrectoría de Cultura y Bienestar que reposa en la carpeta de seguimiento al plan de desarrollo.</t>
  </si>
  <si>
    <t>AVANCE POR INDICADOR</t>
  </si>
  <si>
    <t>AVANCE POR PROYECTO</t>
  </si>
  <si>
    <t xml:space="preserve"> Actualización del PEI a 2020 y socializarlo.</t>
  </si>
  <si>
    <t xml:space="preserve">PROGRAMADO </t>
  </si>
  <si>
    <t>SEGUIMIENTO - AVANCES</t>
  </si>
  <si>
    <t xml:space="preserve">
Docentes de FISH capacitados
</t>
  </si>
  <si>
    <t xml:space="preserve">
Implementos deportivos y de oficina adquiridos   
</t>
  </si>
  <si>
    <t xml:space="preserve">
Compra de implementacion deportiva y elementos de oficina.   
</t>
  </si>
  <si>
    <t xml:space="preserve">Documento diagnóstico que contenga los Lineamientos de las líneas de trabajo a implementar en el proyecto. 
</t>
  </si>
  <si>
    <t>Acto administrativo aprobación Consejo Académico Lineamientos de diseño curricular Licenciaturas Universidad del Cauca</t>
  </si>
  <si>
    <t xml:space="preserve">Estudiantes de Licenciatura que ingresaron a la Universidad del Cauca en 2019 obtienen nivel B1 en saber pro en Inglés </t>
  </si>
  <si>
    <t>Convenios entre la Universidad del Cauca y entidades  Territoriales, Locales, Regionales y Nacionales para facilitar la práctica pedagógica de los licenciados en formación (1 por Licenciatura por cada año, a cinco años)</t>
  </si>
  <si>
    <t>Grupo de investigación interdisciplinar reconocido y clasificado en C en Colciencias</t>
  </si>
  <si>
    <t>No</t>
  </si>
  <si>
    <t xml:space="preserve">Avance de cada una de las líneas del Plan </t>
  </si>
  <si>
    <t xml:space="preserve">La gestión administrativa para la obtención de recursos adicionales resulta limitada frente al funcionamiento de la institución dado que el
presupuesto asignado por el Estado es insuficiente para atender todas las necesidades. </t>
  </si>
  <si>
    <t xml:space="preserve">Gestionar recursos de la nación que aporten a la base presupuestal de la Universidad, como la ampliación y destinación de los recursos que se captan por la estampilla Universidad del Cauca en atención al Plan Bicentenario de la Universidad. </t>
  </si>
  <si>
    <t>Gastos de
Inversión</t>
  </si>
  <si>
    <t>Contar a Diciembre de 2019 con un análisis actual de la capacidad de ejecución de la Universidad que conlleve a la formulación de un Plan de sostenibilidad a largo plazo que permita disminuir los riesgos financieros, flexibilizando y adaptando la estrategia, a los cambios y sobre todo, optimizando los recursos de la Institución y que permita buscar fuentes
alternas de financiamiento mediante la articulación y coordinación con otras iniciativas de la cooperación internacional, programas estatales, previendo que pueden darse limitaciones económicas para el financiamiento de la Universidad.</t>
  </si>
  <si>
    <t xml:space="preserve">No. </t>
  </si>
  <si>
    <t>Documento Plan de Sostenibilidad financiera a Largo Plazo elaborado</t>
  </si>
  <si>
    <t>Ingresos propios Generados</t>
  </si>
  <si>
    <t>Documento análisis de capacidad de ejecución de la Universidad del Cauca</t>
  </si>
  <si>
    <t>Documento Plan de Sostenibilidad financiera a Largo Plazo aprobad por el Consejo Superior</t>
  </si>
  <si>
    <t>Documento análisis de capacidad de ejecución de la Universidad del Cauca elaborado</t>
  </si>
  <si>
    <t>Cobertura de Gastos Funcionamiento</t>
  </si>
  <si>
    <t>Ingresos de la Nación adicionales gestionados</t>
  </si>
  <si>
    <t>Reportes financieros generados del finanzas plus</t>
  </si>
  <si>
    <t>Rector</t>
  </si>
  <si>
    <t>Descripción del Indicador</t>
  </si>
  <si>
    <t xml:space="preserve">Documento diagnóstico que contenga los Lineamientos de las líneas de trabajo a implementar en el proyecto. </t>
  </si>
  <si>
    <t xml:space="preserve">Documento quepermite identificar los Lineamientos de las líneas de trabajo a implementar en el proyecto. </t>
  </si>
  <si>
    <t>Se refiere al documento de aprobación del diseño curricular de las licenciaturas</t>
  </si>
  <si>
    <t>No de estudiantes que ingresaron en el 2019-1 que obtienen nivel B1 en  saber pro en el segundo semestre de 2022</t>
  </si>
  <si>
    <t>Se refiere a los convenios firmados que facilitarán la práctica pedagógica y la ejecución de esta línea del proyecto</t>
  </si>
  <si>
    <t xml:space="preserve">
Capacitación sobre inserción laboral.                                                                                                     
</t>
  </si>
  <si>
    <t>Prueba interna construida e implementada por PFI
Resultados prueba Saber PRO de estudiantes que ingresaron en 2019</t>
  </si>
  <si>
    <t>Convenio firmado</t>
  </si>
  <si>
    <t>Publicación de resultados Colciencias</t>
  </si>
  <si>
    <t>Documentos licitación</t>
  </si>
  <si>
    <t>Residencias orquetales</t>
  </si>
  <si>
    <t>Este indicador mide la implementación de la política del Ecosistema de CTeI de la Universidad del Cauca en relación con la articulación de los diferentes actores tanto internos como externos de la investigación</t>
  </si>
  <si>
    <t>Este indicador se mide a través de los criterios establecidos por Colciencias como ente rector de Ciencia, Tecnologia e Innovación para lo cual se tienen 4 tipologias: productos resultados de actividades de generación de nuevo conocimiento, productos resultados de actividades de desarrollo tecnologico e innovacion, productos resultados de actividades de apropiacion social, productos resultado de actividades de formacion de recurso humano para CTeI.</t>
  </si>
  <si>
    <t>Este indicador se mide a traves de los criterios establecidos por colciencias: Se entiende como Grupo de Investigación, Desarrollo Tecnológico o de Innovación “al conjunto 
de personas que interactúan para investigar y generar productos de conocimiento en uno o 
varios temas, de acuerdo con un plan de trabajo de corto, mediano o largo plazo (tendiente a 
la solución de un problema)”. Un grupo es reconocido como tal, siempre que demuestre 
continuamente resultados verificables, derivados de proyectos y de otras actividades 
procedentes de su plan de trabajo y que además cumpla con los requisitos mínimos 
para su reconocimiento.</t>
  </si>
  <si>
    <t>Mide el resultado de las acciones que está liderando la DAE-VRI para lograr la transferencia de conocimiento y tecnología a la sociedad, a partir de los resultados obtenidos por los grupos de investigación de la Universidad. Algunos mecanismos de transferencia son: creación de empresas de base tecnológica Spin-Off, contratos de licenciamiento, contratos de venta de tecnología, contratos de transferencia de conocimiento, entre otros.</t>
  </si>
  <si>
    <t>Mide el resultado de las acciones que está liderando la DAE-VRI en la estructuración y puesta en operación de un ecosistema de emprendimiento e innovación universitario, en el cual se está fomentando la mentalidad y cultura del emprendimiento en estudiantes, docentes y administrativos. Igualmente el apoyo que se está brindando en la comunidad universitaria para la pre-incubación de emprendimientos de base tecnológica y los de cultura y creatividad.</t>
  </si>
  <si>
    <t xml:space="preserve"> Mide la realización de actividades lideradas desde la DAE para promover la interacción social desde la Universidad. Se realiza formulación y ejecución de proyectos para víctimas del conflicto armado, convocatorias internas para promover la interacción social desde las diferentes facultades, apoyo al Comité Universidad-Empresa-Estado del Cauca y el monitoreo de las áreas de interacción social CECAV, CUS y ORII. </t>
  </si>
  <si>
    <t xml:space="preserve"> Mide el apoyo que se brinda a proyectos estratégicos con diferentes actores sociales e institucionales en pro de fortalecer los acuerdos de paz.</t>
  </si>
  <si>
    <t xml:space="preserve">Se refiere a acciones para alcanzar los objetivos de la política para la movilidad  y  la internacionalización </t>
  </si>
  <si>
    <t>Vicerrectoría Administrativa - División de tecnologías de la información-Oficina de Planeación</t>
  </si>
  <si>
    <t>Productos resultado de investigación</t>
  </si>
  <si>
    <t>Inscritos a programas de pregrado de primer y segundo periodo académico</t>
  </si>
  <si>
    <t>Hace referencia al seguimiento a la articulación gestionada entre los grupos de investigación y organizaciones públicas, privadas y sin ánimo de lucro para fomentar la realización de procesos de innovación a través del aprovechamiento de resultados y capacidades de los grupos de investigación de la Universidad del Cauca.</t>
  </si>
  <si>
    <t>Se contrataron dos profesionales para el levantamiento de requerimientos, y realizaron el modelo del sistema académico actual. Se contrató la empresa PITECH para diagnosticar el estado actual del sistema académico. Las demás actividades del proyecto no se contrataron porque la Universidad no ha definido claramente los procesos académicos ( las reglas del negocio). Se implementaron 13 modulos estadísticos con sus respectivas secciones mostrando información por periódos academicos desde el año 2013 a 2018.</t>
  </si>
  <si>
    <t>Sin avance</t>
  </si>
  <si>
    <t>Alcance</t>
  </si>
  <si>
    <t>Peso Componente</t>
  </si>
  <si>
    <t>Peso Programa</t>
  </si>
  <si>
    <t>Peso Proyecto</t>
  </si>
  <si>
    <t>Peso eje</t>
  </si>
  <si>
    <t>Peso total del proyecto al PDI</t>
  </si>
  <si>
    <t>AVANCE GENERAL</t>
  </si>
  <si>
    <r>
      <t>1.</t>
    </r>
    <r>
      <rPr>
        <sz val="10"/>
        <color rgb="FF051423"/>
        <rFont val="Lato Light"/>
        <family val="2"/>
      </rPr>
      <t xml:space="preserve">Misión y Proyecto Institucional </t>
    </r>
  </si>
  <si>
    <r>
      <t>2.</t>
    </r>
    <r>
      <rPr>
        <sz val="10"/>
        <color rgb="FF051423"/>
        <rFont val="Lato Light"/>
        <family val="2"/>
      </rPr>
      <t>Profesores</t>
    </r>
  </si>
  <si>
    <r>
      <t>3.</t>
    </r>
    <r>
      <rPr>
        <sz val="10"/>
        <color rgb="FF051423"/>
        <rFont val="Lato Light"/>
        <family val="2"/>
      </rPr>
      <t>Estudiantes</t>
    </r>
  </si>
  <si>
    <r>
      <t>4.</t>
    </r>
    <r>
      <rPr>
        <sz val="10"/>
        <color rgb="FF051423"/>
        <rFont val="Lato Light"/>
        <family val="2"/>
      </rPr>
      <t>Procesos académicos</t>
    </r>
  </si>
  <si>
    <r>
      <t>5.</t>
    </r>
    <r>
      <rPr>
        <sz val="10"/>
        <color rgb="FF051423"/>
        <rFont val="Lato Light"/>
        <family val="2"/>
      </rPr>
      <t>Investigación y creación artística y cultural</t>
    </r>
  </si>
  <si>
    <r>
      <t>6.</t>
    </r>
    <r>
      <rPr>
        <sz val="10"/>
        <color rgb="FF051423"/>
        <rFont val="Lato Light"/>
        <family val="2"/>
      </rPr>
      <t>Visibilidad nacional e internacional</t>
    </r>
  </si>
  <si>
    <r>
      <t>7.</t>
    </r>
    <r>
      <rPr>
        <sz val="10"/>
        <color rgb="FF051423"/>
        <rFont val="Lato Light"/>
        <family val="2"/>
      </rPr>
      <t>Pertinencia e impacto social</t>
    </r>
  </si>
  <si>
    <r>
      <t>8.</t>
    </r>
    <r>
      <rPr>
        <sz val="10"/>
        <color rgb="FF051423"/>
        <rFont val="Lato Light"/>
        <family val="2"/>
      </rPr>
      <t>Procesos de autoevaluación y autorregulación</t>
    </r>
  </si>
  <si>
    <r>
      <t>9.</t>
    </r>
    <r>
      <rPr>
        <sz val="10"/>
        <color rgb="FF051423"/>
        <rFont val="Lato Light"/>
        <family val="2"/>
      </rPr>
      <t>Organización, administración y gestión</t>
    </r>
  </si>
  <si>
    <r>
      <t>10.</t>
    </r>
    <r>
      <rPr>
        <sz val="10"/>
        <color rgb="FF051423"/>
        <rFont val="Lato Light"/>
        <family val="2"/>
      </rPr>
      <t>Planta física y recursos de apoyo académico</t>
    </r>
  </si>
  <si>
    <r>
      <t>11.</t>
    </r>
    <r>
      <rPr>
        <sz val="10"/>
        <color rgb="FF051423"/>
        <rFont val="Lato Light"/>
        <family val="2"/>
      </rPr>
      <t>Bienestar institucional</t>
    </r>
  </si>
  <si>
    <r>
      <t>12.</t>
    </r>
    <r>
      <rPr>
        <sz val="10"/>
        <color rgb="FF051423"/>
        <rFont val="Lato Light"/>
        <family val="2"/>
      </rPr>
      <t>Recursos financieros</t>
    </r>
  </si>
  <si>
    <t>Coordinación de Plan de Desarrollo</t>
  </si>
  <si>
    <t>Tercer 
cuatrimestre</t>
  </si>
  <si>
    <t>Segundo cuatrimestre</t>
  </si>
  <si>
    <t>Primer 
cuatrimestre</t>
  </si>
  <si>
    <t>0-10%</t>
  </si>
  <si>
    <t>Deficiente:</t>
  </si>
  <si>
    <t>Aceptable:</t>
  </si>
  <si>
    <t>Sobresaliente:</t>
  </si>
  <si>
    <t xml:space="preserve">Avance del proyecto </t>
  </si>
  <si>
    <t>Medio de Verificación</t>
  </si>
  <si>
    <t>Indicador de producto</t>
  </si>
  <si>
    <t>Metas</t>
  </si>
  <si>
    <t>x</t>
  </si>
  <si>
    <t xml:space="preserve">Mejorar las condiciones para mantener una cultura de excelencia  académica, que permita la acreditación de los programas a través del empoderamiento,  el liderazgo y la gestión de la comunidad universitaria frente a  los cambios regionales, nacionales e internacionales. </t>
  </si>
  <si>
    <t>UNIVERSIDAD DEL CAUCA
PLAN DE DESARROLLO INSTITUCIONAL 2018-2022
FICHA RESUMEN DE PROYECTOS Y AVANCES</t>
  </si>
  <si>
    <t xml:space="preserve">Total </t>
  </si>
  <si>
    <t>Es importante enunciar que el proyecto denominado “Programa para la atención educativa de las personas con discapacidad” se diseñó a finales del año 2017, y desde ese segundo periodo académico, una vez elaborado el proyecto en unión de la oficina de planeación de la Universidad, se inició con las correspondientes gestiones para viabilizar los recursos. Pero tan solo en la reunión convocada por la  Oficina de Planeación el 28 de mayo de este año, se  informó sobre el Plan de Desarrollo Institucional 2018 – 2022, donde se manifestó que el presente proyecto tenia recursos por “estampilla”, lo cual detuvo toda acción, ya que por esta vía solo se podría invertir en infraestructura. Posteriormente se realizó la gestión para que este recursos tuviese otro origen, para lo cual se dialogó con la División de Gestión Financiera, específicamente con el Área de Presupuesto,  concluyendo que el Vicerrector Académico sería el funcionario encargado  de re-direccionar ante el Consejo Superior de la Universidad del Cauca una nueva vía para la asignación de los recursos del proyecto. Lo anterior permite expresar las dificultades que ha tenido el proceso y la afectación del mismo en cuanto a su desarrollo administrativo y demás proyecciones previstas. Por todo lo anterior no se ha generado ningun tipo de avance con recursos de inversión porque el rubro no ha tenido cambios. Lo reportado como ejecutado se invirtió en otra necesidad de la Vicerrectoría Académica para destinarlo a la Facultad de Artes:contratación de 2 docentes interpretes de lenguaje de señas.</t>
  </si>
  <si>
    <t>La Universida del Cauca no tiene conformado el Comité y estructurado un programa para la atención educativa de las personas con discapacidad</t>
  </si>
  <si>
    <t>Documento con el plan estratégico y de mercadoe
informes de ejecución de los planes estratégico y de mercadeo</t>
  </si>
  <si>
    <t>Documentos de Plan estratégico y de mercadeo elaborados</t>
  </si>
  <si>
    <t>Procedimientos publicados en Lvmen</t>
  </si>
  <si>
    <t>Documentos aprobado</t>
  </si>
  <si>
    <t>Documento de direccionamiento estrategico aprobado</t>
  </si>
  <si>
    <t xml:space="preserve">Políticas y reglamento general de posgrados aprobados </t>
  </si>
  <si>
    <t xml:space="preserve"> Estructura administrativa y de personal inadecuada.
Modificación de la competencia funcional del centro de posgrados.</t>
  </si>
  <si>
    <t>Durante el  segundo cuatrimestre se logró alcanzar la meta,  obteniendo  por parte de  ICONTEC la certificación iso 9001:2015, siendo la Universidad del Cauca la primera certificada en esta versión a nivel Sur Occidente del Pais.</t>
  </si>
  <si>
    <t>Durante el primer cuatrimestre del 2018 se culminó con el proceso de transicion a la nueva versión de la norma ISO 9001:2015 finalizando con el informe de revisión por la dirección de fecha: 26 de Febrero del 2018 como parte final para atender la visita de seguimiento de ICONTEC.</t>
  </si>
  <si>
    <t>Certificaciones emitidas por ICONTEC</t>
  </si>
  <si>
    <t>La Universidad del Cauca cuenta con una certificación de pregrado con ISO 9001:2008 que requiere la transición a ISO 9001:2015.                                                                                                                                                                                                                  Se cuenta con la acreditación institucional de calidad. La renovaciòn de la acreditación demanda del 25% de los programas acreditables acreditados. A la fecha se cuenta con el 23%.</t>
  </si>
  <si>
    <t>Certificación de procesos Acreditación Institucional</t>
  </si>
  <si>
    <t xml:space="preserve">Armonizar lineamientos, estrategias, políticas en el cumplimiento de la misión institucional de la Universidad del Cauca, integrados en unmodelo de fortalecimiento para la acreditación institucional </t>
  </si>
  <si>
    <t>Se adquirió mobiliario para insonoriazción del laboratorio de comunicación social,11 video bean para los programas de la Facultad de electrónica; El test de frostin para el programa de fonoaudiología; Equipos portátiles para coordinadores; Equipo de conexión inhalámbrico internet del doctorado en Ciencias Ambientales;Computador e impresora para el programa de ingeniería física. Seminarios 8 enfocados a etnoeducación, diseño gráfico, lenguas modernas, enfermería, comunicación social,electrónica, ingeniería física y música. Talleres: 1, de formación docente para el parendizaje en ciencias de la salud. Diplomado: 1 en innovaciones educativas. Se contrataron 16 expertos en temas de ciencias agrarias, ciencias contables, ciencias de la salud, ciencias del turismo, internacionalización del currículo, expertos en MOOC, programas de lenguas de antropología y geografía.</t>
  </si>
  <si>
    <t>Durante este cuatrimestre se realizó evaluación de los planes de mejoramiento de los programas acreditados conjuntamente con control interno.</t>
  </si>
  <si>
    <t>Durante el primer cuatrimestre del año 2018 se ajustaron tanto procedimiento como formato para realizar el seguimiento a los planes de mejora de los programas académicos</t>
  </si>
  <si>
    <t>Avance del proyecto</t>
  </si>
  <si>
    <t>Reformas Curriculares aprobadas acordes a la dinámica de la Educación Superior</t>
  </si>
  <si>
    <t>Informes de avance en la ejecución de los planes de mejoramiento</t>
  </si>
  <si>
    <t>Atención a los planes de mejoramiento de los programas de pregrado y posgrado formulados, ajustados y en ejecución</t>
  </si>
  <si>
    <t>Planes de mejoramiento  de los programas de pregrado y posgrado en ejecución apoyados</t>
  </si>
  <si>
    <t xml:space="preserve">Fortalecimiento de la gestión de los programas de pregrado y posgrado acreditados y acreditables </t>
  </si>
  <si>
    <t xml:space="preserve">Al finalizar los próximos 5 años el requerimiento será tener acreditados al menos el 40% de los programas acreditables
  </t>
  </si>
  <si>
    <t xml:space="preserve">La Universidad para poder obtener la reacreditación institucional, necesita que al menos el 25% de los programas acreditables estén acrditados </t>
  </si>
  <si>
    <t xml:space="preserve">Se esta construyendo el informe de caracterización de los laboratorios de la Universidad del Cauca para su respectiva socialización,esta caracterizacion permitio establecer las fortalezas y debilidades de cada uno por su respectiva facultad por lo que actualmente se esta tramitando una consultoria para elaboracion de hojas de vida de equipos, actualziacion y/o cronogramas de mantenimiento preventivo que fortalezcan procesos investigativos. Las revista de investigacion de la Universidad del Cauca se han fortalecido a traves de la implementacion del OJS, apoyo en los procesos editoriales que permiten la circulación en los tiempos establecidos para dar cumpliento a los lineamientos de Publiindex.  Se encuentra en tramite la adecuacion de la planta fisica de la Vicerrectoria de investigaciones asi como adecuacion de puestos de trabajo de los funcionarios siguiendo las recomendaciones de Salud ocupacional, se continua en el posicionamiento tanto interno como externo de las diferentes actividades  de la VRI y como parte del relacionamiento con los diferentes actores se logro un espacio para la VRI en la sede de Santander de Quilichao, se logro la reactivacion del Comite Universidad, Empresa Estado CUEE con presencia de la Secreatria de Desarrollo Economico y la oficina de Planeación Departamental. </t>
  </si>
  <si>
    <t>Se realizó la caracterización de todos los laboratorios de la Universidad del Cauca, se realizo el proceso de caracterizacion de los grupos de investigaciòn y semilleros de la Universidad del Cauca. Se fortalece el procesos editorial de las 3 revistas de la Universidad del Cauca con la vinculacion de un apoyo editorial a cada una. Se gestiona a traves del relacionamiento Universidad Empresa Estado Sociedad el fortalecimiento del centro de investigacion agroindustrial en santader de Quilichao para lo cual se presentara una propuesta en conjunto para financiación del mismo.</t>
  </si>
  <si>
    <t xml:space="preserve">Durante el primer cuatrimestre se logro iniciar la caracterización de los laboratorios de la Universidad del Cauca en un 50%, además de posicionar las actividades que se realizan en la vicerrectoria de investigaciones en redes sociales y articulación de los diferentes procesos que se adelantan en las diferentes dependencias. </t>
  </si>
  <si>
    <t xml:space="preserve">Implementación de Ecosistemas en CTeI </t>
  </si>
  <si>
    <t>Implementación del Ecosistema de Ciencia, Tecnologia e Innovaciòn</t>
  </si>
  <si>
    <t xml:space="preserve">Normatividad actual, desconfianza y protagonismo interinstitucional, infraestructura fisica actual, desarticulacion entre los diferentes actores
</t>
  </si>
  <si>
    <t xml:space="preserve">La Universidad del Cauca cuenta con un Sistema de Investigaciones desarticulado internamente, con su contexto y con la realidad académica e investigativa, reconociendo los esfuerzos realizados por los miembros del sistema de investigaciones desde su creación.  </t>
  </si>
  <si>
    <t>Durante el segundo cuatrimestre se realizaron las convocatorias para financiacion de proyectos que fortalezcan la alianza Universidad, Empresa, Estado, Sociedad, la convocatoria para financiacion de proyectos de semilleros de investigación, la convocatoria para financiacion de proyectos de grupos de investigacion en categoria C, reconocidos y/o categorizados enla Unicauca, se lanzo la convocatoria de financiacion de libros de investigación, se realizo una ceremonia para el reconocimiento de grupos de investigacion e investigadores ademas a los 18 investigadores senior se les otorgo un tiquete internacional para la socialziacion de resultados de investigación.</t>
  </si>
  <si>
    <t>Durante el primer cuatrimestre se realizo todo un proceso de diagnostico y actualziacion de bases de datos de grupos de investigacion e investigadores con el proposito de identificar las necesidades puntuales de los mismos, se realizo ademas la convocatoria para financiacion de proyectos de investigacion de licenciaturas asi como el primer encuentro intrno de semilleros de investigación.</t>
  </si>
  <si>
    <t>Grupos en la caracterización de Colciencias incrementados</t>
  </si>
  <si>
    <t>Escalafón COLCIENCIAS                                 Documento, informes</t>
  </si>
  <si>
    <t xml:space="preserve">Incrementar los productos resultados de investigaciòn de los grupos de investigaciòn con criterios de calidad.                    </t>
  </si>
  <si>
    <t xml:space="preserve">Acuerdo 015 de 2015
Políticas de Colciencias
Indexación de revistas categorizadas
poca visibilidad de la producciòn de los grupos de investigaciòn 
</t>
  </si>
  <si>
    <t>2018: En el tercer cuatrimestre se realizó la evaluación de los 14 proyectos presentados a la convocatoria de apoyo a proyectos de transferencia, utillizando evaluadores externos a Unicauca, para lo cual se obtuvo el apoyo de la Oficinas de Transferencia de Resultados de Investigaicón - OTRI de UniAntioquia, Univalle y Unidistrital. Se publicó la resolución de adjudicación de los 5 proyectos a los que se les apoyará con $30 millones cada uno, para un total de $150 millones. Se inició el trabajo de investigación con los grupos de investigación y organizaciones externas involucradas en los 5 proyectos beneficiarios y en los próximos días se firmará el acta de inicio de cada proyecto, con lo que se les dará inicio formal a cada uno.En el tema de innovación, se continuó la interacción con las empresas Bayer, Sanofi - Genfar, Tecnoempaques, Europlásticos, Carvajal y 3M. Se logró la participación de dos de estas empresas en los proyectos formulados para la convocatoria de transferencia de resultados de investigación y se está en proceso de trabajar la formulación de nuevos proyectos de innovación.En la línea de emprendimiento se está trabajando en la construcción de los términos de referencia para abrir a finales de octubre dos convocatorias: una de apoyo de emprendimientos de base tecnológica y otra de apoyo a emprendimientos en economía naranja. Para cada una de estas convocatorias se indentificaron organizaciones aliadas externas con experiencia en el tema para que apoyen el proceso de evaluación y ejecución de cada convocatoria, en las que se espera apoyar 5 emprendimientos cada una, para un total de 10 emprendimientos.</t>
  </si>
  <si>
    <t>2018: En el segundo cuatrimestre se preparó y abrió la primera convocatoria de apoyo a proyectos de transferencia y se realizó el trabajo de apoyo a los grupos de investigación para que formularan proyectos en dicha convocatoria, la cual al ser de un tema nuevo para los investigadores, generó alta resistencia. Sin embargo el trabajo de asesoría a los grupos de investigación permitió que al cierre de la convocatoria en agosto 31 se radicaron 15 proyectos, de los cuales 14 cumplieron con todos los requisitos.
En el tema de innovación, contando ya con la información de capacidades de los grupos de investigación de mayor nivel en Unicauca, se procedió a realizar contactos con empresas grandes con presencia en la región pacífico como Bayer, Metecno, Sanofi - Genfar, Carvajal, 3M, Tecnoempaques, Europlásticos e Icobandas, entre otras. En esta línea se concretaron visitas con grupos de investigación y directivos universitarios a las empresas Bayer (Candelaria - Valle del Cauca), Europlásticos (Bogotá) y Metecno (Stder de Q)</t>
  </si>
  <si>
    <t xml:space="preserve">2018: En el primer cuatrimestre se enfocó el trabajo del equipo en interactuar con los 27 grupos de investigación de Unicauca categorizados A1, A y B, según escalafon de Colciencias, para conocer sus resultados de investigación y analizar en forma conjunta el nivel de madurez tecnológico de dichos resultados. Igualmente se solicitó información sobre las capacidades de los grupos en términos de talento humano, equipos y servicios disponibles y relaciones nacionales e internacionales. </t>
  </si>
  <si>
    <t>Articulación interna entre  la VRI y la Universidad para facilitar procesos de innovación y la trasferencia.
Mejora de la cultura de la innovación y la transferencia en los grupos de investigación.
Establecer relaciones de colaboración con empresas de la región, el país y el mundo.</t>
  </si>
  <si>
    <t>1. Política Institucional de Interacción Social, se realizó la caracterización de las actividades, proyectos y programas de la taercera funsion misional de la Universidad así:  a. Talleres de retroalimentación de la Política de Interacción Social; b. Presentación de documento preliminar al Comite de Dirección y Consejo de Investigaciones
- Versión  preliminar de Política de Interacción Social- retroalimentación de facultades
- Realización del segundo documento metodológico de los resultados de la construcción de la Política Institucional de Interacción Social
2. Proceso de Política Pública Nacional del Posconflicto:
-Convenio entre la Universidad del Cauca y la Cooperativa Forjando Senderos de Paz.- Inicio de estructuracion de Proyecto conjunto
-Proyecto de Caracterización de las Víctimas del Conflicto Armado ID: 4695
- Proyecto de Interventoría a un Proyecto de la Universidad del Valle ID: 4853
-Proyecto Modelo de Intervensión Multidimensional desde Proyectos Productivos  Autosostenibles MIMPPA  - Inicio de Impelemhtación Fase 1</t>
  </si>
  <si>
    <t>1. Política Institucional de Interacción Social, se realizó: . Talleres paricipativos en facultades.
- Caracterización de las actividades de los procesos de ORII, CECAV,  CUS, Y Consultorio Jurídico y Centro de Conciliación
- Diseño de intrumento de monitoreo a procesos  ORII, CECAV,  CUS, Y Consultorio Jurídico y Centro de Conciliación
-Realización de monitoreo de Subproceso CECAV
-Participación en la construcción de la batería de indicadores de la Red Nacional de Extensión Universitaria de ASCUN segudo taller
- Realización del segundo  documento metodológico de los resultados de la construcción de la Política Institucional de Interacción Social
-Documento preliminar de Política Institucional de Interacción Social
2. Proceso de Política Pública Nacional del Posconflicto:
-Convenio entre la Universidad del Cauca y la Cooperativa Forjando Senderos de Paz- firma del convenio
-Proyecto de Caracterización de las Víctimas del Conflicto Armado ID: 4695
- Proyecto de Interventoría a un Proyecto de la Universidad del Valle ID: 4853
-Proyecto Modelo de Intervensión Multidimensional desde Proyectos Productivos  Autosostenibles MIMPPA  - apropiación de rubros por parte del Consejo Superior</t>
  </si>
  <si>
    <t xml:space="preserve">1. Política Institucional de Interacción Social, se realizó la caracterización de las actividades, proyectos y programas de la tercera funcion misional de la Universidad así:  a. Visitas a los coordinadores de programa; b. Encuesta virtual a la comunidad Universitaria; C. Talleres paticipativos por facultad.
-Se realiza un estado del arte de la tercera función misional en otras universidades
-Participación en la conrucción de la batería de indicadores de la Red Nacional de Extensión Universitaria de ASCUN
- Realización del primer documento metodológico de los resultados de la construcción de la Política Institucional de Interacción Social
2. Proceso de Política Pública Nacional del Posconflicto:
-Convenio entre la Universidad del Cauca y la Cooperativa Forjando Senderos de Paz.
-Proyecto de Caracterización de las Víctimas del Conflicto Armado ID: 4695
- Proyecto de Interventoría a un Proyecto de la Universidad del Valle ID: 4853
-Proyecto Modelo de Intervensión Multidimensional desde Proyectos Productivos  Autosostenibles MIMPPA.
</t>
  </si>
  <si>
    <t>Actividades de interacción social institucional adelantadas</t>
  </si>
  <si>
    <t xml:space="preserve">Formalización e institucionalización de un sistema de interacción social mediante una División de Interacción Social  que articule los procesos de interacción de la Universidad.
</t>
  </si>
  <si>
    <t xml:space="preserve">La Universidad del Cauca cuenta con la División de Innovación, Emprendimiento y Articulación con el Entorno DAE-VRI que se ha orientado univocamente a la transferencia de conocimiento, pero ha sido poco eficiente en la consolidación de la relaciòn UEES. No existe una política de interacción social que visibilice la interacción de los grupos de investigación, las acciones de proyección social institucional y consolide la presencia institucional en el orden local, regional, nacional e internacional.  </t>
  </si>
  <si>
    <t>Incrementar anualmente el número de representaciones artísticas universitarias</t>
  </si>
  <si>
    <t xml:space="preserve">Realizar intervenciones a acciones de cultura y bienestar al año </t>
  </si>
  <si>
    <t>Listados y registro fotográfico</t>
  </si>
  <si>
    <t>Comunidad en general atendida.</t>
  </si>
  <si>
    <t>Incrementar anualmente la atención de la comunidad en general.</t>
  </si>
  <si>
    <t>La Universidad del Cauca cuenta con un  Sistema de Cultura y Bienestar basado en ofrecer condiciones y espacios necesarios para generar una cultura de reconocimiento mutuo a través de procesos de construcción en la diferencia propuestos por la comunidad universitaria. Asi mismo es un sistema de carácter social y dinámico</t>
  </si>
  <si>
    <t>Estado Actual (línea base)</t>
  </si>
  <si>
    <t>Expectativa (meta general del proyecto)</t>
  </si>
  <si>
    <r>
      <t>1.</t>
    </r>
    <r>
      <rPr>
        <sz val="10"/>
        <color rgb="FF051423"/>
        <rFont val="Lato"/>
        <family val="2"/>
      </rPr>
      <t xml:space="preserve">Misión y Proyecto Institucional </t>
    </r>
  </si>
  <si>
    <r>
      <t>2.</t>
    </r>
    <r>
      <rPr>
        <sz val="10"/>
        <color rgb="FF051423"/>
        <rFont val="Lato"/>
        <family val="2"/>
      </rPr>
      <t>Profesores</t>
    </r>
  </si>
  <si>
    <r>
      <t>3.</t>
    </r>
    <r>
      <rPr>
        <sz val="10"/>
        <color rgb="FF051423"/>
        <rFont val="Lato"/>
        <family val="2"/>
      </rPr>
      <t>Estudiantes</t>
    </r>
  </si>
  <si>
    <r>
      <t>4.</t>
    </r>
    <r>
      <rPr>
        <sz val="10"/>
        <color rgb="FF051423"/>
        <rFont val="Lato"/>
        <family val="2"/>
      </rPr>
      <t>Procesos académicos</t>
    </r>
  </si>
  <si>
    <r>
      <t>5.</t>
    </r>
    <r>
      <rPr>
        <sz val="10"/>
        <color rgb="FF051423"/>
        <rFont val="Lato"/>
        <family val="2"/>
      </rPr>
      <t>Investigación y creación artística y cultural</t>
    </r>
  </si>
  <si>
    <r>
      <t>6.</t>
    </r>
    <r>
      <rPr>
        <sz val="10"/>
        <color rgb="FF051423"/>
        <rFont val="Lato"/>
        <family val="2"/>
      </rPr>
      <t>Visibilidad nacional e internacional</t>
    </r>
  </si>
  <si>
    <r>
      <t>7.</t>
    </r>
    <r>
      <rPr>
        <sz val="10"/>
        <color rgb="FF051423"/>
        <rFont val="Lato"/>
        <family val="2"/>
      </rPr>
      <t>Pertinencia e impacto social</t>
    </r>
  </si>
  <si>
    <r>
      <t>8.</t>
    </r>
    <r>
      <rPr>
        <sz val="10"/>
        <color rgb="FF051423"/>
        <rFont val="Lato"/>
        <family val="2"/>
      </rPr>
      <t>Procesos de autoevaluación y autorregulación</t>
    </r>
  </si>
  <si>
    <r>
      <t>9.</t>
    </r>
    <r>
      <rPr>
        <sz val="10"/>
        <color rgb="FF051423"/>
        <rFont val="Lato"/>
        <family val="2"/>
      </rPr>
      <t>Organización, administración y gestión</t>
    </r>
  </si>
  <si>
    <r>
      <t>10.</t>
    </r>
    <r>
      <rPr>
        <sz val="10"/>
        <color rgb="FF051423"/>
        <rFont val="Lato"/>
        <family val="2"/>
      </rPr>
      <t>Planta física y recursos de apoyo académico</t>
    </r>
  </si>
  <si>
    <r>
      <t>11.</t>
    </r>
    <r>
      <rPr>
        <sz val="10"/>
        <color rgb="FF051423"/>
        <rFont val="Lato"/>
        <family val="2"/>
      </rPr>
      <t>Bienestar institucional</t>
    </r>
  </si>
  <si>
    <r>
      <t>12.</t>
    </r>
    <r>
      <rPr>
        <sz val="10"/>
        <color rgb="FF051423"/>
        <rFont val="Lato"/>
        <family val="2"/>
      </rPr>
      <t>Recursos financieros</t>
    </r>
  </si>
  <si>
    <t>Creación y puesta en marcha de un ecosistema en Ciencia, Tecnologìa e Innovaciòn que articule la alianza Universidad, Empresa, Estado y Sociedad</t>
  </si>
  <si>
    <t xml:space="preserve">Incrementar la calidad de la producción , el número de productos resultado de investigación y la visibilidad nacional e internacional de los grupos de investigación </t>
  </si>
  <si>
    <t>2018-2022</t>
  </si>
  <si>
    <t>Avance</t>
  </si>
  <si>
    <t>Evidencias 2018</t>
  </si>
  <si>
    <t>SubTotal</t>
  </si>
  <si>
    <t>AVANCE A 2022</t>
  </si>
  <si>
    <t>Inexistencia de reglamentación coherente e incluyente de los contenidos necesarios para  la solución de las situaciones académicas cotidianas en el estudiantado.
 Ausencia de las políticas de los programas de posgrados coherentes con los lineamientos de la actual administración universitaria.</t>
  </si>
  <si>
    <t xml:space="preserve">Acreditación de alta calidad de programas de pregrado y posgrado acreditables, 50% de los acreditables acreditados en cinco años (30 programas). </t>
  </si>
  <si>
    <t>Acuerdos del Consejo Académico sobre reformas curriculares</t>
  </si>
  <si>
    <t xml:space="preserve">1. Contar con un sistema integrado de acreditación que promueva que el 50% de los programas acreditables estén acreditados mediante una Politica de autoevaluaciòn y acreditaciòn institucional.  (Estructurada y Divulgada). 
2. Un Modelo de Fortalecimiento Institucional aprobado. </t>
  </si>
  <si>
    <t xml:space="preserve">1. Cultura de la Autoevaluación  y Acreditación. (calidad)  
2. Articulación en la planeación, gestión y la comunicación institucional.
3. Sistemas de Informaciòn homogéneos.  
4. Recursos Financieros para apoyo al fortalecimiento institucional. 
5. Cambios en Normatividad MEN y
Normatividad ISO  </t>
  </si>
  <si>
    <t>En cuanto al indicador Programas acreditados en función de los acreditables se tiene un avance para el ultimo cuatrimestre del 30%.La certificación ISO 9001:2015 requiere de la renovación y seguimiento cada año  por lo tanto se renueva en el mismo numero 1 cada año.</t>
  </si>
  <si>
    <t>Establecer e implementar una política de formación Investigativa en los diferentes niveles de formación y propiciar la interaccion con los actores sociales
Es necesario delimitar el alcance de la investigación en los diferentes niveles de formación.                              
La investigación debe responder a las necesidades del contexto.</t>
  </si>
  <si>
    <t xml:space="preserve">Productos resultado de investigación                     </t>
  </si>
  <si>
    <t>Durante el tercer tirmestre se realizo la apertura de la convocatoria para financiacion de proyectos de maestrias, doctorados y especialidades medico quirurgicas, se dio inicio a las actividades de fomento a la lectura y la escritura con el apoyo de la vicerrectoria de Cultura y Bienestar, se realizo la viculacion de la persona beneficiaria de la insercion de doctores según la convocatoria de Innovacion Cauca, por ultimo se aperturo la convocatoria para la traduccion de articulos, con lo anterior se cumple con la totalidad de las actividades programadas por el proyecto para el año 2018. La Vri se articulo con vice cultura para apoyar el fomento de la lectura y la escritura de niños y jovenes para lo cual se realizaron talleres en instituciones educativas y se implementaron espacios en la feria del libro en Popayán. Los productos resultado del proyecto son medidos a traves de la convocatoria de colciencias y estas se realizan de manera bianual, por lo tanto se reportaran avances bianuales. Durante el año 2018 la VRI realizó un proceso de actualización de los CVLAC y los groups lac logrando la actualizacion de productos resultados de la investigación</t>
  </si>
  <si>
    <t>Recursos Financieros deficientes      ley 30 de 1992 donde el Articulo 118 ordena la asignacion de por lo menos el 2% del presupuesto de funcionamiento.       
Falta de recursos financieros para construir y desarrollar un programa de unidad pedagógica</t>
  </si>
  <si>
    <t>Contar con un sistema de Cultura y Bienestar donde se Promueva una cultura universitaria para la paz, la ética y la convivencia ademas donde se pueda integrar el proyecto de vida personal con el institucional  y donde las prácticas curriculares y pedagógicas universitarias puedan ser innovadas con el fin de afianzar la presencia de la universidad en la región y garantizar la permanencia y graduacion estudiantil.</t>
  </si>
  <si>
    <t>La formulación de este proyecto se llevó a cabo el 24/10/2018, por lo tanto no presenta avances para el año 2018.</t>
  </si>
  <si>
    <t xml:space="preserve">Coadyuvar  a la formación, el desarrollo de las capacidades humanas y la construcción de la comunidad a través del diseño y puesta en marcha de estrategias de intervención desde el  sistema de cultura y bienestarinternacionales. </t>
  </si>
  <si>
    <t>La Universidad del Cauca cuenta con un  Sistema de Cultura y Bienestar basado en ofrecer condiciones y espacios necesarios para generar una cultura de reconocimiento mutuo a través de procesos de construcción en la diferencia propuestos por la comunidad universitaria.
Asi mismo es un sistema de carácter social y dinámico</t>
  </si>
  <si>
    <t>Contar con un sistema de Cultura y Bienestar donde se Promueva una cultura universitaria para la paz, la ética y la convivencia ademas donde se pueda integrar el proyecto de vida personal con el institucional
y donde las prácticas curriculares y pedagógicas universitarias puedan ser innovadas con el fin de afianzar la presencia de la universidad en la región. y garantizar la permanencia y graduacion estudiantil.</t>
  </si>
  <si>
    <t>Recursos Financieros deficientes      ley 30 de 1992 donde el Articulo 118 ordena la asignacion de por lo menos el 2% del presupuesto de funcionamiento.        
Falta de recursos financieros para construir y desarrollar un programa de unidad pedagógica</t>
  </si>
  <si>
    <t>Año</t>
  </si>
  <si>
    <t>Avance a 2022</t>
  </si>
  <si>
    <t>Se referencia del informe del II 2018, entregado por la división de deporte y recreación a la Vicerrectoria de Cultura y Bienestar: En la línea Cursos recreativos, semilleros y seleccionados se realizó: Procesos metodológicos para la enseñanza del deporte,Detección de talentos deportivos, Fomento de la actividad física, Masificación de las prácticas deportivas, Representación deportiva, Entrenamiento deportivo, Participación en eventos locales, regionales y nacionales (ASCUN),Fomento del uso constructivo del tiempo libre. En la línea hora saludable: Promoción de estilos de vida saludable a través de la actividad física. En la línea de fisioterapia: Rehabilitación deportiva. En la línea eventos y torneos CDU: Masificación del deporte y la actividad física. También se desarrollaron: Promoción y desarrollo de actividades de bienestar universitario en facultades y sedes administrativas,-Uso de espacios para el libre esparcimiento: deporte y recreación, Realización de pausas activas y Promoción de la actividad fisica.</t>
  </si>
  <si>
    <t xml:space="preserve">Se referencia del informe del II 2018, entregado por la división de Salud Integral a la Vicerrectoria de Cultura y Bienestar: Se realizaron atenciones en todos los programas de la División durante el periodo 2018-II, a pesar de la anormalidad académica se aumentaron significativamente el número de atenciones en el año 2018. Se desarrollaron programas de prevención y promoción: *Programa de Salud Mental: facultad de Ciencias Agrarias, Facultad Ciencias de la Salud, Facultad de Ciencias Contables, Económicas y Administrativas y Día Mundial de la  Salud Mental.*Programa de Salud Sexual y Reproductiva: Facultad de Ciencias Agrarias. 
*Programa de Diagnóstico de Infecciones de transmisión Sexual: Facultad de C. de la Salud el día 14 septiembre de 2018.   Jornada en la División  el día 28 septiembre de 2018. *Se realizó jornada de Salud Sexual y Reproductiva en el Parque Caldas lugar del campamento Universitario en octubre. *Atención medica, psicología y P y P en Salud Sexual Y Reproductiva en campamento universitario ubicado en la Facultad de Ciencias Humanas el 26 noviembre.*Realización de taller “la comunicación” para estudiantes del campamento estudiantil, el noviembre 29 de 2018.*Se realiza promoción de Servicios de la División de Gestión de Salud Integral y  Desarrollo Humano en el campamento de estudiantes ubicado en  la facultad de Ciencia Humanas en  noviembre y diciembre 2018.*Realización del taller “Trabajo en equipo” para estudiantes del estudiantil en diciembre 10 de 2018. Se gestionan 210 kits para toma de prueba rápida de VIH, se realiza jornada para toma de estas pruebas en octubre 2018. Se gestionan y se asiste a :*Taller de capacitación sobre consumo "Una mirada psicosocial" el día 2 de noviembre de 2018,*Capacitación "Cuidando al cuidador" el día 2 de noviembre de 2018,*Simposio “Construyendo Salud Mental”,*Capacitación en modelo de atención integral por uso de sustancias psicoactivas el día 25 octubre de 2018,*Capacitación en manejo de residuos peligrosos y segregación de residuos, dirigido a los funcionarios de la División. 
</t>
  </si>
  <si>
    <t>Estudios por parte de la oficina de la Vicerrectoría de Cultura y bienestar para la formulación del proyecto.</t>
  </si>
  <si>
    <t>Se realizo la formulación del proyecto.</t>
  </si>
  <si>
    <t>Durante el primer cuatrimestre de la vigencia actual, se realizó un balance del tema ambiental a fin de determinar cómo podrá concebirse la Universidad del Cauca en esta materia, convocar aliados y definir a través de la Política Ambiental Institucional, una vez aprobada, presupuesto y responsables para su implementación. Esta apuesta busca el fomento del compromiso ambiental universitario para hacer de la gestión ambiental, un elemento vital para el emprendimiento y desarrollo de los programas académicos, armonizando los sistemas con enfoque integral.De igual manera se han adelantado acciones para levantamiento de línea base respecto a gestión de residuos peligrosos y no peligrosos.</t>
  </si>
  <si>
    <t>Siguiendo los lineamientos del actual periodo rectoral, se presenta una propuesta a la Dirección Universitaria con el fin de postular la Universidad del Cauca, a través de un ranking que evalúa la condición actual y la política relacionada con Campus Verde y Sostenibilidad en las Universidades de todo el mundo, en la lucha contra el cambio climático, la conservación del agua y la energía, el reciclaje de residuos y el transporte ecológico. Tales actividades requerirán un cambio de comportamiento y prestarán más atención a la sostenibilidad del ambiente, así como a los problemas económicos y sociales relacionados con la sostenibilidad.  Una vez se analicen los datos proporcionados se obtiene una puntuación que refleja los esfuerzos realizados por la Institución, para implementar política y programas respetuosos con el ambiente y sostenibles.Para cumplir con los requisitos para la postulación del ranking se ha recopilado, procesado y consolidado la información solicitada en las diferentes líneas estratégicas para calificar como Universidad Verde y Sostenible.</t>
  </si>
  <si>
    <t>Observación: La definición y aprobación del documento Política Ambiental puede dar origen a cambios en la concepción y directrices del tema de gestión ambiental para la Institución.</t>
  </si>
  <si>
    <t>Avances</t>
  </si>
  <si>
    <t>Se realiza el informe de acuerdo al informe del 2018-1 del programa de Género y Poblaciones Diversas, así como de Voluntariado de Serivicio Social Universitario.Para el I-2018 se logro la articulación con: ONU MUJERES, ASPU, MESA DIVERSIDAD:5 casos reportados (2 HOMBRES) (3 MUJERES). Diálogos interculturales (4 reuniones). Espacios de Memoria (2 jornadas).120Personas CONVOCATORIA 2018 recepción- 12 jun a 17 ago 10 propuestas - $ 3.000.000 c/u PREMIO REGIONAL ARTE- CUENTO</t>
  </si>
  <si>
    <t xml:space="preserve">
Se realiza el informe de acuerdo al informe del 2018-2 del programa de Género y Poblaciones Diversas: Programa de género: • Se adelanta el proceso de caracterización de la población y las necesidades en torno al tema, así: Trabajo frente violencias, lenguaje sexista, inclusión de la diversidad sexual y nuevas masculinidades. • Se plantea una ruta básica de atención y remisión de los casos de VBG al interior de la Universidad. • Se logra la remisión y articulación con diferentes dependencias como los programas de las facultades, la división de salud integral y el programa permanecer. • En el marco de la movilización nacional en defensa de la educación se logra la articulación de un equipo desde diversos estamentos para la construcción de la política de género, desde el programa se debe apoyar en la formulación y acompañamiento al proceso. Contar con materiales para el desarrollo de las actividades en el 2019. Programa de Comunidades Diversas: • Se logra retomar la coordinación con el Palenke Universitario. • Se avanza en el proceso de construcción de la política de inclusión. 1. Realización de encuentro de experiencias afro en la universidad del Cauca. 2. Realización del III Coloquio de estudiantes Indígenas y Afrocolombianos en Universidades. 3. Se avanzó en la adquisición de 4 maletas pedagógicas para los procesos de sensibilización al interior de la Universidad. 4. Elaboración de afiches y reglas para la promoción del programa de género en el entorno universitario que será entregado en el 2019 en las 9 Facultades. 5. Realización del I simposio internacional de Memoria, Conflicto y Paz. 
</t>
  </si>
  <si>
    <t>Fortalecimiento de la Orquesta Sinfónica Universidad del Cauca</t>
  </si>
  <si>
    <t>Dentro del marco del Seminario Arte y Alteridad se hace la tercera presentación de la Tercera Residencia de la orquesta Bicentenario a cargo de la Banda Sinfónica de la universidad del Cauca. Se hace para este concierto una obra que se convierte en un estreno mundial. la obra se llama. Chonta y Manglar compuesta por el profesor del Departamento de Música. FErney Lucero. se reunen 80 músicos en escena. unos egresados, otros que ven la asignatura de Banda. la presentación se lleva a cabo el viernes 21 de septiembre y es cierre del seminario internacional. ARte y Alteridad. durante el mes de octubre se hace una presentación de la orquesta de cuerdas Bicentenario, dirigida por un maestro internacional, Diego Carneiro, se interpretan obras clásicas y del folklor latinoamericano. para el mes de noviembre, cumpleaños de la universidad la Orquesta Bicentenario presentará en el Teatro Municipal por primera vez, la novena Sinfonía de Beethoven, en compañia con las orquestas y coros de dos universidades de la ciudad de Cali. Instituto Departamental de Bellas artes y la Universidad del Valle. se gestiona solicitud de CD para la compra de la marimba sinfonica, se encuentra el tramite en el area de compras.</t>
  </si>
  <si>
    <t xml:space="preserve">Cargas laborales desiguales, sin claridad de necesidades reales
Manual ineficiente, sin socialización
Historico de evaluación de desempeño atrazado, sin personal disponible, ni capacitado </t>
  </si>
  <si>
    <t>Estudio de cargas laborales actuales, reales y eficaces   
Manual Actualizado, eficiente   
Evaluación de desempeño actualizada</t>
  </si>
  <si>
    <t xml:space="preserve">Estudio de cargas   
Estudio de normatividad vigente y revisión de manual de funciones   
Estudio de normatividad vigente y revisión de las evaluaciones existentes </t>
  </si>
  <si>
    <t xml:space="preserve">Modificaciones, Normatividad  ISO, normatividad ISO, recursos financieros."    
Modificaciones normativas y jurisprudenciales,  
Normatividad  ISO, recuersos financieros, cultura de la autoevaluación incipiente "    
Recursos financieros, aparición de nuevas tecnologias  </t>
  </si>
  <si>
    <t>Documento de rediseño de planta elaborado</t>
  </si>
  <si>
    <t>En el primer cuatrimestre del año, se hizo ajustes a la propuesta de rediseño.</t>
  </si>
  <si>
    <t>En este cuatrimestre se avanzó en el estudio técnico, donde se realizó el alistamiento del proyecto (construcción del cronograma), se construyó el mapa de contexto: (se hizo análisis normativo, análisis del rol institucional en el mdoelo de operación actual y se hizo el análisis de interinstitucionalidad.  Se hizo el análisis de propositos intitucionales, análisis de capacidades existentes y el análisis de relaciones.</t>
  </si>
  <si>
    <t>En este cuatrimestre se esta avanzando sobre el diseño operacional ajustado.</t>
  </si>
  <si>
    <t>Para la realización de las actividades de éste cuatrimestre, el señor Decano en conjunto con el Comité de la Orquesta Bicentenario trabajaron muy exhaustivamente en la conjunción de la música tradicional del Cauca con la Música Sinfónica creando la gran conjunción de Chirimía Sinfónica, un evento que se llevó a cabo en la Casa de la Moneda, abierto a todo el público en general. Se hizo una repetición del concierto la cual fue transmitida en vivo por Telepacífico el domingo 01 de abril del presente año. En este concierto la orquesta sinfónica también participó en conjunto con agrupaciones tradicionales del Norte del Cauca. Un grupo de docentes expertos en el tema tuvieron un reconocimiento especial por hacer los arreglos para orquesta sinfónica de melodías tradicionales del Norte del Cauca.</t>
  </si>
  <si>
    <t>En este segundo cuatrimestre, las directivas de la Facultad de Artes, y el Comité de la Orquesta Bicentenario, hacen un reconocimiento al talento de los jóvenes solistas, estudiantes del programa Música Instrumental del Departamento de música.  Se realiza una convocatoria abierta, en la cual hay dos ganadores, uno de corno, el otro de clarinete. Los solistas son dirigidos por el Maestro Ricardo Cabrera quien es director invitado de la Unviersidad del Valle. También la Orquesta de Cuerdas Bicentenario, interpreta una obra solista. El concierto se realiza en el mes de mayo.</t>
  </si>
  <si>
    <t>Se referencia informe cualitativo de los componentes del proyecto informe PermaneSer 2018-1: Estudiantes beneficiados:1130.Número de Atenciones a Estudiantes Total: 2172. Se realizo taller para docentes: ESTRATEGIAS DE APRENDIZAJE EN LAS DIFICULTADES DEL APRENDIZAJE. En el 2018-l el Programa de Permanencia y Graduación, PermaneSer, inicio la ejecución de las actividades propuestas en su plan de acción1 articulado con el plan de desarrollo del Vicerrectoría de Cultura y Bienestar y el plan de desarrollo de la Universidad del Cauca. En esta oportunidad la población objetivo fue los estudiantes de primer semestre y aquellos en situación de repitencia. En este sentido, se presenta un balance, preliminar, tanto cualitativo como cuantitativo. El Equipo de trabajo está conformado por once profesionales contratados por órdenes de prestación de servicios, cuatro en el área de matemáticas (un licenciado en matemáticas, dos con maestría en educación matemática y un matemático) tres fonoaudiólogos, dos psicólogas , una especialista en pedagogía infantil, y la otra área psicoeducativa, un ingeniero de sistemas y una ingeniera agrónoma.</t>
  </si>
  <si>
    <t xml:space="preserve">
Se referencia informe cualitativo de los componentes del proyecto informe PermaneSer 2018-2: Se encuentran listos: Diseño de las piezas publicitarias de la feria (19/11/2018),solicitud de diseño de los pendones de los proyectos de las huertas agroecológicas en las Residencias Universitarias  (07/11/2018),solicitud de materiales con rubro y cotización de la feria y apoyo en comunicación (25/10/2018 y 05/11/2018),solicitud de impresión de las piezas publicitarias con cotización, de la feria y pendones de los proyectos de las huertas agroecológicas en las Residencias Universitarias (20/11/2018). Otras acciones realizadas: Acompañamiento en las huertas universitarias y otras iniciativas grupales según requerimiento de los estudiantes, apoyo académico en líneas de escritura y lectura a estudiantes de la Universidad del Cauca.
</t>
  </si>
  <si>
    <t>Se ha avanzado en el requerimiento y consolidación  de la información a presentar a Green Metric, en el tema de edificios inteligentes,destinación de áreas, movilidad,gestión de residuos, gestión recursos hidrico y energético,forestal,presupuesto institucional invertido en gestión ambiental vigencia 2017. Una vez se diligencie el formulario en línea con la información solicitada, será analizada por la Universidad de Indonesia y posteriormente se obtendrá el puntaje dentro del Ranking Mundial de Universidade Verdes y Sostenibles, calificación que permitirá valorar los esfuerzos adelantados y determinar lineas de acción a priorizar.La calificación de la postulación se obtendrá en el mes de diciembre de 2018.Algunas acciones serán ejecutadas entre octubre y diciembre de 2018, una vez se apruebe la Política Ambiental de la Institución,  por lo cual su resultado no se refleja en este reporte,se incluirá en el siguiente.</t>
  </si>
  <si>
    <t xml:space="preserve">Se realizó la contratación del operador alcanzando los siguientes resultados:
BICICLETA INFRAESTRUCTURA: Se fabricaron 24 bicicletas publicas acordes a la imagen del programa UniversiCleta y de los usuarios  
ESTACION  INFRAESTRUCTURA: Se fabricaron dos estaciones con una capacidad de aparcar electrónicamente 12 bicicletas publicas  
SOFTWARE OPERACIÓN: 1 Se instaló y adecuó el software de gestión de bicicletas públicas teniendo en cuenta la imagen del programa y de la Universidad del Cauca.  </t>
  </si>
  <si>
    <t>Se referencia del informe del I 2018, entregado por la división de Salud Integral a la Vicerrectoria de Cultura y Bienestar:Se realizaron campañas de promocón y prevención: Programa de Salud Mental: facultad de Ciencias Naturales, Exactas y de la Educación, Ingeniería electrónica y Telecomunicaciones y Facultad de Artes;Programa de Infeccciones de transmisión sexual. Toma de muestras para el diagnóstico de ITS/VIH. Facultad de Ciencias de la Salud;Higiene Oral. Facultad de Artes y Ciencias Agrarias; Programa de Salud Sexual y Reproductiva: Facultad de Ciencias Agrarias, Ciencias Naturales, Exactas y de la Educación y Facultad de Ciencias Humanas; se prestaron los servicios Asistenciales, promoción y prevención y socioeconómicos, se elaboró  la propuesta para el programa Plan Padrino.</t>
  </si>
  <si>
    <t xml:space="preserve">Se referencia del informe del I 2018, entregado por la división de deporte y recreación a la Vicerrectoria de Cultura y Bienestar: se desarrollaron los siguientes programas: Bienvenida estudiantes I Semestre de 2018
Cursos Recreativos,Semilleros Deportivos,Seleccionados de Representación,Hora Saludable,Intramurales (fútbol, fútbol sala, baloncesto, voleibol),Unicauca Activa de Corazón,Torneos para estudiantes de primer semestre (fútbol, fútbol sala, baloncesto y voleibol).Se prestaron los siguientes servicios:Préstamo de escenarios,Préstamo de elementos deportivos y recreativos,Masajes deportivos,Fisioterapia para seleccionados de representación universitaria,Préstamo de alojamientos.El Departamento de Fisioterapia de la Universidad del Cauca, a través del Docente Andres Villaquiran ha completado su segundo año, apoyando a la División, específicamente al Programa de Fisioterapia para Deportistas de Seleccionados, con estudiantes de la Asignatura, orientada por el mencionado docente, quienes han realizado su práctica y acompañamiento a los seleccionados de estudiantes.Además de hacer un acompañamiento diario durante los entrenamientos de los seleccionados, el Departamento de Fisioterapia, con el docente Andrés y los estudiantes de la asignatura, han acompañado a nuestros seleccionados en las diferentes etapas de competencia; local y regional, desplazando a estudiantes, docente y Contratista de Prestación de Servicios en el área de l fisioterapia a las ciudades de Pasto y Cali, en donde se desarrollaron los Juegos Regionales Universitarios.Igualmente, el Departamento de Fisioterapia, inicio la aplicación de 25 test a estudiantes deportistas de los seleccionados universitarios.En cuanto a Proyección Social, la División ha continuado en su aporte al deporte asociado del departamento, facilitando los escenarios para las prácticas de las Ligas de Atletismo, Karate Do, Actividades Subacuáticas, Triatlón, Natación Clásica, entre otras.Así mismo el Colegio Inem de Popayán ha realizado una vez más su festival de atletismo en nuestras instalaciones, en esta misma disciplina, el Instituto Municipal de Deporte y Recreación de Totoro, desarrollo en días pasados la Fase Municipal de los Juegos Supérate.La División estableció para el I Semestre de 2018 una programación de Cursos Recreativos, Semilleros Deportivos y Seleccionados de Representación.
</t>
  </si>
  <si>
    <t>Se referencia de acuerdo al informe presentado por  el programa Tramados para el periodo I - 2018: La apertura del espacio se realiza en un 80% con Padres de familia de casos identificados en Clínica Tramados. La asistencia y recurrencia en estos espacios es sobre todo de las madres de familia. Los padres tienen una asistencia y recurrencia menor. A partir de estos encuentros, se concluye que: El factor tiempo libre y de ocio en familia constituye un eje de trabajo importante para la prevención y mitigación de consumo. La línea telefónica Tramados, fue útil en la recepción de estos primeros casos. Se ratifica la Cátedra como estrategia de Prevención desde la evidencia y proyecta la Pedagogía de las Drogas como propuesta académica a desarrollar.</t>
  </si>
  <si>
    <t xml:space="preserve">Se referencia de acuerdo al informe presentado por  el programa Tramados para el periodo II - 2018: Se avanza en atención de casos derivados de la División de Salud y algunos casos que se enganchan en calle o demanda espontánea. 
- Se han realizado 3 acercamientos al campamento universitario para dialogar sobre el tema en aras de la resolución del conflicto.
- Se presenta consejos sobre drogas a la Vicerrectoría de Cultura y Bienestar y el consejo de paz universitario. 
- Se avanza en el estado del arte bibliográfico sobre drogas en la Universidad del Cauca. 
- Se logra insertar a la Universidad del Cauca en la junta regional de la cadena productiva del cannabis legal, eslabón academia e investigación. 
- Se logra instaurar al programa TRAMADOS en el Consejo Departamental de Salud Mental del Cauca. 
- Se logra incluir a la Universidad del Cauca en el consejo departamental de Salud Mental
- Se adecúa espacio para la sala de escucha en la Facultad de Ciencias Contables edificio P1, oficina 108:En este espacio se realiza atencion y seguimiento a los estudiantes para la prevencion de SPA y otras adicciones.
</t>
  </si>
  <si>
    <t>Para el  I - 2018 se tienen las siguientes actividades: desarrollo de cine foro, Avance del Programa de Expresiones Artísticas en talleres de formación creativa, colectivos artísticos y realización de eventos artísticos y culturales, el trabajo de patrimonio cultural se realizó durante este tiempo a partir de dos agendas culturales, la primera es la agenda de Semana Santa y la segunda es la articulación de los museos universitarios como fuente de conocimiento. La gestión realizada durante estos cuatro meses está referida a la construcción de alianzas con otros sectores como el sector publico (Alcaldía) y al sector privado como otras universidades. Es importante reconocer que el trabajo de las diferentes agendas y acciones realizadas cuentan con el respaldo de una planeación presentada al principio de año como Plan de Trabajo y el desarrollo permanente de las actividades acordes a los planes establecidos institucionalmente arrojando indicadores que logran consolidar los procesos en el inicio del Plan de Desarrollo 2018-2022. Otro punto importante es que el ejercicio presupuestal responde a las acciones encaminadas durante el cuatrimestre y da respuesta a un proceso planeado por medio de un plan de trabajo desde el mes de febrero. El ejercicio del cuatrimestre permitió evidenciar las diferentes acciones que se deben emprender en el fomento, apropiación y difusión de los procesos a nivel cultural, patrimonial y artístico.</t>
  </si>
  <si>
    <t xml:space="preserve"> Para el II- 2018:
a. Se logra identificar un proceso de articulación de las áreas artísticas y por ende el trabajo de formación permitió fomentar la formación de públicos y dar a conocer a las comunidades tanto universitaria como general los procesos desarrollados
b. Se apoyó las iniciativas de una agenda cultural de construcción permanente que pudiera centrarse desde la planeación y diera cuenta de los objetivos claros del PDI y que logro un mayor impacto en las diferentes comunidades en su accionar.
c. Las articulaciones con entes externos a la Universidad del Cauca se convierten en una estrategia de implementación y gestión de muchas de las iniciativas.   Se logró con convenios como el Ministerio de Cultura y también con las articulaciones con los entes territoriales como en Santander de Quilichao.
d. El trabajo mancomunado y de alianzas con las demás Universidades de la región fomentaron la ampliación de la agenda cultural como proyecto de ciudad.
e. El planteamiento de llegar a las sedes del norte y del sur con el equipo de trabajo de la división, permitió una articulación entre los trabajos implementados, un impacto mucho mayor y una manera estratégica de desarrollar iniciativas dadas en los procesos de la división como tal, tanto en sus contenidos como en sus agendas. La autonomía del trabajo también se considera garantía en las sedes del Bordo y Santander de Quilichao.
f. Un elemento positivo está en el trabajo del rescate patrimonial que custodia la universidad. Este segundo semestre se trabajó en  planes que promuevan la apropiación y el desarrollo del patrimonio tangible, logrando reconocer que es una tarea de responsabilidad el obtener y preservar estos elementos de memoria.
g. Por el trabajo realizado se logra consolidar iniciativas de dirección como ser Coordinadores del Nodo ASCUN Cultura Occidente y Coordinadores de la Red de Museos del Cauca.
h. Un balance positivo es consolidar una estrategia de plan de acción para ser implementada en los próximos años, ya que en 2018 inicia el PDI 2018-2022 y a partir de la estructura diseñada, se debió una estrategia que articulara el plan de trabajo con el PDI actual. Este trabajo se consolida en este año permitiendo diseñar un Plan de Acción pertinente y ajustado, con programas y proyectos pertinentes. (esto se presenta en el ítem 5.)
i. Se realizó una articulación fundamental con los procesos de comunicación para la difusión de los procesos de la agenda.
</t>
  </si>
  <si>
    <t>Administración Armónica</t>
  </si>
  <si>
    <t>Recursos financieros
Aparicion de nuevas Tecnologias</t>
  </si>
  <si>
    <t>solicitud de CDP, contrato y solucion implementada en el centro de datos TIC</t>
  </si>
  <si>
    <t>solicitud de CDP, contrato y solucion implementada en dependencias</t>
  </si>
  <si>
    <t>Se realiza la adquisicion de los certificados de seguridad SSL necesarios para la seguridad de sistemas de informacion TIC accedidos por http, incluyendo proceso de solicitud de CDP, compra e implementacion de certificados. Se realiza la fase inicial de solicitud para la renovacion de licenciamiento microsoft de la universidad del cauca, incluyendo la solicitud de CDP, justificacion y viabilidad.</t>
  </si>
  <si>
    <t>Se realiza el proceso de licatacion para la renovacion del licenciamiento microsoft, se realiza la implementacion y renovacion del licenciamiento. Se realiza la solicitud de renovacion de licenciamiento y soporte oracle para las bases de datos institucionales, se realiza el proceso de contratacion y de implentacion del licenciamiento y soporte. Se realiza las solicitudes y contrataciones asociadas a los contratos de soporte de aplicativos de terceros. Se realiza el estudio de mercado y solicitudes de CDP para las soluciones de almacenamiento y backup especializadas.</t>
  </si>
  <si>
    <t xml:space="preserve">Se realiza el proceso de invitacion y contratacion para la solucion de backup especializada, se esta en estos momentos en periodo de ejecucion contractual. Se realiza el proceso de contruccion de pliegos para la licitacion de la solucion de almacenamiento, en estos momentos se encuentra en proceso de subir los pliegos publicos el area juridica. Se realiza el proceso de solicitud de cdp para los procesos de puntos de red, puntos de conexion inalambrica y dispositivos de red. </t>
  </si>
  <si>
    <t>Subtotal</t>
  </si>
  <si>
    <t>2018 -2022</t>
  </si>
  <si>
    <t>Documento Diagnostico</t>
  </si>
  <si>
    <t xml:space="preserve">Licitacion, contrato  </t>
  </si>
  <si>
    <t>Sección Unicauca en cifras en la pagina web institucional</t>
  </si>
  <si>
    <t>Gráfica de resultados</t>
  </si>
  <si>
    <t>El tramite no se realizo en el primer cuatrimestre</t>
  </si>
  <si>
    <t>El tramite no se realizo en el segundo cuatrimestre</t>
  </si>
  <si>
    <t>Se contrataron dos profesionales para el levantamiento de requerimientos, y realizaron el modelo del sistema académico actual. Se contrató la empresa PITECH para diagnosticar el estado actual del sistema académico. Las demás actividades del proyecto no se contrataron porque la Universidad no ha definido claramente los procesos académicos ( las reglas del negocio). Se implementaron 13 modulos estadísticos con sus respectivas secciones mostrando información por peridos academicos desde el año 2013 a 2018.</t>
  </si>
  <si>
    <t xml:space="preserve">Dotar el Nuevo edificio de tecnologías de la información y las comunicaciones con un centro de datos 
</t>
  </si>
  <si>
    <t>%.</t>
  </si>
  <si>
    <t>Data center funcionando</t>
  </si>
  <si>
    <t xml:space="preserve">Estudio de mercado, actas de reunion, solicitudes de cdp, contratos,supervisión </t>
  </si>
  <si>
    <t xml:space="preserve">Se inicia el proceso de estudio de mercado, recepcion de propuestas y definicion inicial de caracteristicas generales. </t>
  </si>
  <si>
    <t>Contratación de ingeniero para elaboración de pliegos. Contratacion de firma consultora para el diseño y definicion de subsistemas y definicion de caracteristicas para aspectos tecnicos, actividades de adecuacion y especificaciones detalladas a nivel tecnico. Se definió el pliego de condiciones de la convocatoria, de igual manera el documento de requerimientos técnicos para el Data Center, se aperturó el proceso de licitación, se presentaron dos proponentes y se declaró desierta. Se resevó el recurso para continuar el proceso en el 2019 el cual será finalizado en su totalidad con el data center instalado.</t>
  </si>
  <si>
    <t xml:space="preserve">El inventario de los bienes muebles de la Universidad del Cauca, no se encuentran marcados de forma adeacuada para su identificacion </t>
  </si>
  <si>
    <t xml:space="preserve">Poder indentificar los bienes muebles de la Universidad del Cauca para un mejor control </t>
  </si>
  <si>
    <t>Planillas , cronograma e informes de avance</t>
  </si>
  <si>
    <t>año</t>
  </si>
  <si>
    <t>avance</t>
  </si>
  <si>
    <t>Meta General del proyecto:</t>
  </si>
  <si>
    <t xml:space="preserve">Alistamiento de la información,  organización de las áreas donde iniciara el proceso de marcación, registrar la información actualizada de cada uno de los elementos devolutivos que se encuentran en el Edificio de la Facultad de Educacion.  Socializacion del proyecto a la Division de Tecnologias de la Ingformacion y Comunicaciones TIC, Division Administrativa y de Servicios y ante el Comite Administrativo de la Vicerrectoia Administrativa de la Universidad del Cauca. Contactar empresas que proveen la tecnologia RFID como Kimbaya, Etimarcas, Accendo, Infroestrategica, Identico  </t>
  </si>
  <si>
    <t>Visitas tecnicas de proveedores como Etimarcas, Accendo, e Infoestrategica.Igualmente se han realizado videoconferencias con empresas como Etimarcas y Kimbaya. Laspropuesta presentadas por los diferentes proveedores se analizaron con el acompañamiento de personas que tienen experiencia en la materia al interior de la Universidad del Cauca como los ingenieros Gustavo Ramirez y Jaime Martinez junto con funcionarios del Area de Adquisiciones, lo que se ha venido realizando en diferentes oportunidades, igualmente se ha investigado al interior del area de Adquisicones la tecnologia RFID. Se elaboro elpliego decondiciones para la contratacion a que de lugar. Identificar los elementos devolutivos en sitio previa a la marcacion con tecnologia RFID</t>
  </si>
  <si>
    <t>1. Reafirmar el liderazgo y la proyección de la Universidad en el contexto regional, nacional e internacional.
2. Desarrollar planes, programas y proyectos de formación, investigación e interacción con la comunidad, con pertinencia académica y calidad para la excelencia y el mejoramiento continuo.
3. Generar las condiciones institucionales para la adopción, adecuación y desarrollo de programas de ciencia y tecnología, con el fin de elevar los niveles de competitividad de sus procesos educativos.
4. Consolidar mecanismos de participación democrática en el marco de los principios consagrados por la Constitución Política y la Ley 30 de 1992.
5. Liderar procesos de desarrollo socio-cultural, científico y tecnológico, a través del cumplimiento de sus funciones de investigación, formación y servicio comunitario, procesos encaminados a mejorar las condiciones de vida de la población en la región.</t>
  </si>
  <si>
    <t>1. La necesidad de modificar el actual Plan de desarrollo urbanístico y arquitectónico.
2. La adopción de los estándares e indicadores objetivo planteados en el Plan Maestro.
3. La selección de la variante de ocupación y desarrollo de la Universidad más deseable.
4. Completar el diagnóstico en los ámbitos de estabilidad estructural, sistema de contra incendios, acceso a discapacitados y cumplimiento de normas ambientales de las instalaciones de la Universidad y llevar a cabo las acciones necesarias para su desarrollo y ajuste a las normas vigentes.
5. Iniciar la exploración sobre posibles intervenciones (compras de predios y Plan de Renovación) en el entorno urbano y rural.</t>
  </si>
  <si>
    <t xml:space="preserve">1. Identificación de actividades necesarias para el desarrollo de la misión universitaria.
2. Los compromisos ante entidades de orden Nacional en lo referente obtención de acreditaciones.
3. Identificación del déficit actual de áreas en los ámbitos académico, lúdico, administrativo, salud y bienestar.
4. Necesidades de crecimiento futuro. </t>
  </si>
  <si>
    <t>N°</t>
  </si>
  <si>
    <t>Primer  y segundo 
cuatrimestre</t>
  </si>
  <si>
    <r>
      <rPr>
        <b/>
        <sz val="12"/>
        <rFont val="Lato"/>
        <family val="2"/>
      </rPr>
      <t>Realizar Diseños(32)</t>
    </r>
    <r>
      <rPr>
        <sz val="10"/>
        <rFont val="Lato"/>
        <family val="2"/>
      </rPr>
      <t xml:space="preserve">:20 ya realizados y  pendientes  8 diseños por concluir. Cabe aclarar que 4 diseños ya existian, se encuentran en ajustes por parte de las facultades interesadas. </t>
    </r>
  </si>
  <si>
    <t>Se inlcuyeron 6 diseños viables en este último  trimestre. Quedando pendientes (7)  de finalizar como son los estudios de refiorzamientos y reubicaciones de oficinas.</t>
  </si>
  <si>
    <t>COMENTARIOS GENERALES</t>
  </si>
  <si>
    <r>
      <rPr>
        <b/>
        <sz val="12"/>
        <rFont val="Lato"/>
        <family val="2"/>
      </rPr>
      <t>Realizar Diseños(36)</t>
    </r>
    <r>
      <rPr>
        <sz val="10"/>
        <rFont val="Lato"/>
        <family val="2"/>
      </rPr>
      <t xml:space="preserve">: En el PMUA 2018-2022, se encuentran registrados </t>
    </r>
    <r>
      <rPr>
        <sz val="11"/>
        <rFont val="Lato"/>
        <family val="2"/>
      </rPr>
      <t>41</t>
    </r>
    <r>
      <rPr>
        <sz val="10"/>
        <rFont val="Lato"/>
        <family val="2"/>
      </rPr>
      <t xml:space="preserve">  Diseños  9 estudios. De los 32 diseños :24 con viabalidad de ejecución : 20 ya realizados y  pendientes  8 diseños por concluir. Cabe aclarar que 4 diseños ya existian, se encuentran en ajustes por parte de las facultades interesadas. </t>
    </r>
  </si>
  <si>
    <r>
      <rPr>
        <b/>
        <sz val="12"/>
        <rFont val="Lato"/>
        <family val="2"/>
      </rPr>
      <t>Realizar Intervenciones anuales:(6)</t>
    </r>
    <r>
      <rPr>
        <sz val="10"/>
        <rFont val="Lato"/>
        <family val="2"/>
      </rPr>
      <t xml:space="preserve"> . De estas: </t>
    </r>
    <r>
      <rPr>
        <b/>
        <sz val="12"/>
        <rFont val="Lato"/>
        <family val="2"/>
      </rPr>
      <t xml:space="preserve">6 </t>
    </r>
    <r>
      <rPr>
        <sz val="10"/>
        <rFont val="Lato"/>
        <family val="2"/>
      </rPr>
      <t>se encuentran con recursos: 2 en trámites de Licencias de construcción. 3 ya en contratación.1 Pendiente aprobación para ejecución parte interesada. De los 15 restantes 4 van para próxima vigencia. 4 tienen diseños presupuestos pendiente por  definicion proyecto calle 15 N. Pendientes por realizar presupuestos 7.</t>
    </r>
  </si>
  <si>
    <t>Se incluyeron 3. Al finalizar queda asi:  8 con recursos : 3 ejecutados. 5 se trasladan recursos para próximas  vigencias.  2 en trámites de Licencias de construcción. 4 con presupuestos. 6 pendientes de diseño y presupuesto</t>
  </si>
  <si>
    <t>Comentarios Generales</t>
  </si>
  <si>
    <r>
      <rPr>
        <b/>
        <sz val="12"/>
        <rFont val="Lato"/>
        <family val="2"/>
      </rPr>
      <t>Realizar Intervenciones anuales:(6)</t>
    </r>
    <r>
      <rPr>
        <sz val="10"/>
        <rFont val="Lato"/>
        <family val="2"/>
      </rPr>
      <t xml:space="preserve"> En el PMUA 2018-2022. Se encuentran registrados 21 adecuaciones y obras nuevas. De estas: </t>
    </r>
    <r>
      <rPr>
        <b/>
        <sz val="12"/>
        <rFont val="Lato"/>
        <family val="2"/>
      </rPr>
      <t xml:space="preserve">6 </t>
    </r>
    <r>
      <rPr>
        <sz val="10"/>
        <rFont val="Lato"/>
        <family val="2"/>
      </rPr>
      <t>se encuentran con recursos.:  2 en trámites de Licencias de construcción. 3 ya en contratación.1 Pendiente aprobación para ejecución parte interesada. De los 15 restantes 4 van para próxima vigencia. 4 tienen diseños presupuestos pendiente por  definicion proyecto calle 15 N. Pendientes por realizar presupuestos 7.</t>
    </r>
  </si>
  <si>
    <t>Sub Total</t>
  </si>
  <si>
    <t>Primer cuatrimestre</t>
  </si>
  <si>
    <r>
      <t>Realizar intervenciones de mobiliario anuales y de inversión en equipos especializados(41): Mobiliario (18)</t>
    </r>
    <r>
      <rPr>
        <sz val="12"/>
        <rFont val="Lato"/>
        <family val="2"/>
      </rPr>
      <t xml:space="preserve"> :  </t>
    </r>
    <r>
      <rPr>
        <sz val="10"/>
        <rFont val="Lato"/>
        <family val="2"/>
      </rPr>
      <t xml:space="preserve"> 10 ejecutados. 2 en contratación .De los 10 restantes;  4 pasan a vignecia 2019. Pendientes de realizar presupuestos 6.  </t>
    </r>
    <r>
      <rPr>
        <b/>
        <sz val="12"/>
        <rFont val="Lato"/>
        <family val="2"/>
      </rPr>
      <t xml:space="preserve"> Equipos(23): </t>
    </r>
    <r>
      <rPr>
        <sz val="10"/>
        <rFont val="Lato"/>
        <family val="2"/>
      </rPr>
      <t>Registrados: 39 en PMUA 2018-2022. Con presupuesto  15 , 10 ejecutados,3 en proceso de contratación por licitación. 2 pasan a vig 2019.De los 24 Pendientes  4 pasan a vig 2019 quedan por realizar presupuestos: 20(definir viabilidad)</t>
    </r>
  </si>
  <si>
    <t>Realizar intervenciones de mobiliario anuales y de inversión en equipos especializados (de 41 se incrementa  a 54): Mobiliario (19) : 13 con recursos :  11 ejecutados.  2 se traslada recurso próxima vignecia .De los 6 restantes; Pendientes de realizar presupuestos 4.                                                                                                                                                                                                                                                 Equipos(35): Con presupuesto  15, 15 ejecutados. De los 20 Pendientes   quedan por realizar presupuestos: 12. 8 en cotizaciones.</t>
  </si>
  <si>
    <r>
      <t>Realizar intervenciones de mobiliario anuales y de inversión en equipos especializados(41): Mobiliario (18)</t>
    </r>
    <r>
      <rPr>
        <sz val="12"/>
        <rFont val="Lato"/>
        <family val="2"/>
      </rPr>
      <t xml:space="preserve"> :  </t>
    </r>
    <r>
      <rPr>
        <sz val="10"/>
        <rFont val="Lato"/>
        <family val="2"/>
      </rPr>
      <t xml:space="preserve">Registrados 22 en PMUA 2018-2022. Con presupuesto 12: 10 ejecutados. 2 en contratación .De los 10 restantes;  4 pasan a vignecia 2019. Pendientes de realizar presupuestos 6.  </t>
    </r>
    <r>
      <rPr>
        <b/>
        <sz val="12"/>
        <rFont val="Lato"/>
        <family val="2"/>
      </rPr>
      <t xml:space="preserve"> Equipos(23): </t>
    </r>
    <r>
      <rPr>
        <sz val="10"/>
        <rFont val="Lato"/>
        <family val="2"/>
      </rPr>
      <t>Registrados: 39 en PMUA 2018-2022. Con presupuesto  15 , 10 ejecutados,3 en proceso de contratación por licitación. 2 pasan a vig 2019. De los 24 Pendientes  4 pasan a vig 2019 quedan por realizar presupuestos: 20(definir viabilidad)</t>
    </r>
  </si>
  <si>
    <t xml:space="preserve">Realizar adecuaciones, acabados arquitectonicos, cambios de uso e Iluminación, redes eléctricas, de voz y datos </t>
  </si>
  <si>
    <t>Primer y Segundo cuatrimestre</t>
  </si>
  <si>
    <r>
      <t xml:space="preserve">Realizar adecuaciones, acabados arquitectonicos, cambios de uso e Iluminación, redes eléctricas, de voz y datos (36)  : </t>
    </r>
    <r>
      <rPr>
        <sz val="10"/>
        <rFont val="Lato"/>
        <family val="2"/>
      </rPr>
      <t xml:space="preserve"> </t>
    </r>
    <r>
      <rPr>
        <b/>
        <sz val="12"/>
        <rFont val="Lato"/>
        <family val="2"/>
      </rPr>
      <t>36</t>
    </r>
    <r>
      <rPr>
        <sz val="10"/>
        <rFont val="Lato"/>
        <family val="2"/>
      </rPr>
      <t xml:space="preserve"> tienen presupuesto: 26 Con CDP(en proceso de licitación) ,Contratados, ejecutados. 10 PENDIENTES  por solicitar CDP. De los 17 sin presupuesto se realizarán  presupuesto a 13. Quedan 4 por definirles viabilidades.</t>
    </r>
  </si>
  <si>
    <t>Realizar adecuaciones, acabados arquitectonicos, cambios de uso e Iluminación, redes eléctricas, de voz y datos (de 36 se incrementa a 55)  :  35 tienen presupuesto:  33  Contratados  y 6 ejecutados con otros recursos.  2 con recurso se trasladaron para próxima vigencia quedando 1 por solicitar CDP. Pendientes de realizar presupuesto y gestión. 3</t>
  </si>
  <si>
    <r>
      <t xml:space="preserve">Realizar adecuaciones, acabados arquitectonicos, cambios de uso e Iluminación, redes eléctricas, de voz y datos (36)  </t>
    </r>
    <r>
      <rPr>
        <sz val="10"/>
        <rFont val="Lato"/>
        <family val="2"/>
      </rPr>
      <t>En el PMUA 2018-2022:Se encuentran registrados 69 Adecuaciones. 16 no se ejecutan por inversión. De los</t>
    </r>
    <r>
      <rPr>
        <sz val="11"/>
        <rFont val="Lato"/>
        <family val="2"/>
      </rPr>
      <t xml:space="preserve"> 53</t>
    </r>
    <r>
      <rPr>
        <b/>
        <sz val="12"/>
        <rFont val="Lato"/>
        <family val="2"/>
      </rPr>
      <t xml:space="preserve"> : </t>
    </r>
    <r>
      <rPr>
        <sz val="10"/>
        <rFont val="Lato"/>
        <family val="2"/>
      </rPr>
      <t xml:space="preserve"> </t>
    </r>
    <r>
      <rPr>
        <b/>
        <sz val="12"/>
        <rFont val="Lato"/>
        <family val="2"/>
      </rPr>
      <t>36</t>
    </r>
    <r>
      <rPr>
        <sz val="10"/>
        <rFont val="Lato"/>
        <family val="2"/>
      </rPr>
      <t xml:space="preserve"> tienen presupuesto: 26 Con CDP(en proceso de licitación) ,Contratados, ejecutados. 10 PENDIENTES  por solicitar CDP. De los 17 sin presupuesto se realizarán  presupuesto a 13. Quedan 4 por definirles viabilidades.</t>
    </r>
  </si>
  <si>
    <t>Adecuar espacios  de movilidad y parqueaderos.</t>
  </si>
  <si>
    <t>Primer y segundo cutrimestre</t>
  </si>
  <si>
    <r>
      <t>Adecuar espacios  de movilidad y parqueaderos(5).</t>
    </r>
    <r>
      <rPr>
        <sz val="10"/>
        <rFont val="Lato"/>
        <family val="2"/>
      </rPr>
      <t>. Para este año  5 tienen presupuesto, 4 ya en proceso de contratación, 1 pendiente de cotización, De los 4  restantes, 3 están sujetos a viaiblidades de parte estructural, 1 corresponde a diseños en ejecución.</t>
    </r>
  </si>
  <si>
    <t>Adecuar espacios  de movilidad y parqueaderos(9). Para este año  5 tienen presupuesto, 4 contratados, , 2 sujetos a viaiblidades de parte estructural (pendientes), 1 en proceso de presupuesto se traslada recurso a próxima vigencia. El diseño de parqueaderos quedo en ejecución.</t>
  </si>
  <si>
    <r>
      <t>Adecuar espacios  de movilidad y parqueaderos(5).</t>
    </r>
    <r>
      <rPr>
        <sz val="10"/>
        <rFont val="Lato"/>
        <family val="2"/>
      </rPr>
      <t>En el PMUA 2018-2022. Se encuentran registrados 10 , 1 con vigencia para el otro año . Para este año  5 tienen presupuesto, 4 ya en proceso de contratación, 1 pendiente de cotización, De los 4  restantes, 3 están sujetos a viaiblidades de parte estructural, 1 corresponde a diseños en ejecución.</t>
    </r>
  </si>
  <si>
    <t>Primer y segunto cuatrimestre</t>
  </si>
  <si>
    <r>
      <t xml:space="preserve">Realizar consultorías, estudios y valoración anualmente (6), </t>
    </r>
    <r>
      <rPr>
        <sz val="10"/>
        <rFont val="Lato"/>
        <family val="2"/>
      </rPr>
      <t xml:space="preserve"> </t>
    </r>
    <r>
      <rPr>
        <b/>
        <sz val="11"/>
        <rFont val="Lato"/>
        <family val="2"/>
      </rPr>
      <t>6</t>
    </r>
    <r>
      <rPr>
        <sz val="10"/>
        <rFont val="Lato"/>
        <family val="2"/>
      </rPr>
      <t xml:space="preserve"> con presupuesto para este año. 3 ejecutados. 1 en ejecución y 2 por ejecutar.</t>
    </r>
  </si>
  <si>
    <t>Realizar consultorías, estudios y valoración anualmente (se incrementa de 6 a 7),   7 ejecutados.</t>
  </si>
  <si>
    <r>
      <t>Realizar consultorías, estudios y valoración anualmente (6) .</t>
    </r>
    <r>
      <rPr>
        <sz val="10"/>
        <rFont val="Lato"/>
        <family val="2"/>
      </rPr>
      <t xml:space="preserve">En el PMUA 2018-2022. Se encuentran registrados 8 , </t>
    </r>
    <r>
      <rPr>
        <b/>
        <sz val="11"/>
        <rFont val="Lato"/>
        <family val="2"/>
      </rPr>
      <t>6</t>
    </r>
    <r>
      <rPr>
        <sz val="10"/>
        <rFont val="Lato"/>
        <family val="2"/>
      </rPr>
      <t xml:space="preserve"> con presupuesto para este año. 3 ejecutados. 1 en ejecución y 2 por ejecutar.</t>
    </r>
  </si>
  <si>
    <t>Primer y segunto cutrimestre</t>
  </si>
  <si>
    <t xml:space="preserve">Se postularon 28 proyectos en la matriz de consolidación de proyectos priorizados por las IES de cada departamento para ser financiados con recursos de regalías por parte de la Gobernación y se está a  la espera del proceso de selección </t>
  </si>
  <si>
    <t>1. No existe diferenciación entre trámite y procedimientos al interior de los subprocesos de la UIniversida del Cauca. 
2. Inexistencia de inventario actualizado de trámites institucionales de cada subproceso. 3. Excesivo número de pasos, requisitos y documentos innecesarios para realizar un trámite.</t>
  </si>
  <si>
    <t>1. Deficiente información, comunicación y conocimiento en la aplicación de los procedimientos de los trámites institucionales
2.Carencia de diagnóstico sobre las prácticas en los trámites de los subprocesos institucionales..
3. No implementación de  las acciones normativas, administrativas o tecnológicas que tienden a simplificar, estandarizar, eliminar, optimizar y automatizar los trámites existentes en los subprocesos de la institución</t>
  </si>
  <si>
    <t xml:space="preserve">Se realizó la revisión de los trámites: Carnetización  y el trámite de : Certificados y Constancias de Estudios de la División de Registro y Control Académico - DARCA; actualizandose la documentación y los costos de cada uno de ellos, enviandose al Departamento Administrativo de la Función Pública  para la revisión, encontrandose en estos momentos para ajustar de acuerdo a observaciones emitidas por el Departamento Administrativo de la Función Pública </t>
  </si>
  <si>
    <t xml:space="preserve">Teniendo en cuenta que el  Departamento Administrativo de la Función Pública cuenta con un solo asesor asignado para el sur occidente, mediante correo electronico del 01 de noviembre de 2018 se informa a la Universidad del Cauca (Oficina de Planeación) las revisiones a realizar en el trámite de carnetización que corresponde al sub proceso de DARCA y en este mismo mes se matricula en el Departamento Administrativo de la Función Pública en plataforma SUIT el tramite de préstamo bibliotecario que corresponde al subproceso de gestión de recursos bibliotecarios. Se recibe nuevamente solicitud de ajustes al trámite de constancias y/o certificaciones y carnetización.      
Se realizó con el Dr. Jorge Miguel Díaz, Consultor contratado por la Universidad , el inventario de trámites de cara al ciudadano del subproceso de DARCA , evidenciable en el informe entregado a la Universidad por él. </t>
  </si>
  <si>
    <t>Se realizó la revisión de los trámites: Matrícula Aspirantes Admitidos a Programas de Posgrado y  el trámite:  Inscripción Aspirantes a Programas de Pregrados de la División de Registro y Control Académico - DARCA; actualizandose la documentación de cada uno de ellos en la Plataforma SUIT, de acuerdo al procedimiento que se encuentra publicado en Lvmen, enviandose para la  revisión del Departamento Administrativo de la Función Pública DAFP, siendo aprobados estos trámites por el DAFP, solicitándose la inclusión y publicación en el Link destinado para tal fin en la página web institucional.
Observación: Antes de formulación de Proyecto.</t>
  </si>
  <si>
    <t>Consecusión proyecto anual de gran inversión: En el PMUA 2018-2022. Se encuentran registrados 28</t>
  </si>
  <si>
    <t>Identificación previa en la Facultad de Educación de (1200) de los elementos a marcar con la tecnología.</t>
  </si>
  <si>
    <t>Recursos Financieros deficientes      ley 30 de 1992 donde el Articulo 118 ordena la asignacion de por lo menos el 2% del presupuesto de funcionamiento.        
Falta de recursos financieros para construir y desarrollar un programa de unidad pedagógica</t>
  </si>
  <si>
    <t>Recursos Financieros deficientes ley 30 de 1992 donde el Articulo 118 ordena la asignacion de por lo menos el 2% del presupuesto de funcionamiento.        
Falta de recursos financieros para construir y desarrollar un programa de unidad pedagógica</t>
  </si>
  <si>
    <t>Implementación de proyectos  anuales</t>
  </si>
  <si>
    <t>Atender a la poblacion estudiantil a traves del programa Tramados</t>
  </si>
  <si>
    <t xml:space="preserve">Incrementar anualmente el número de orientaciones familiares realizadas a través del programa Tramados </t>
  </si>
  <si>
    <t>Incrementar anualmente el número de docentes y administrativos atendidos por el programa Tramados</t>
  </si>
  <si>
    <t>Recursos financieros : Escasa información técnica y académica pertinente de material bibliográfico en línea.
Colecciones bibliográficas impresas desactualizadas
Mobiliario obsoleto
Deterioro físico de las colecciones
Talento Humano cualificado</t>
  </si>
  <si>
    <t>2019-2022</t>
  </si>
  <si>
    <t>En el 2018 se realizó el ejercicio diagnóstico y la formulación completa de la ficha del proyecto; Se realizó un documento de consolidación de las lineas de trabajo a implementar desde el año 2019 en el proyecto.</t>
  </si>
  <si>
    <t>Convocatoria con listado de asistencia y calificaciones de participantes</t>
  </si>
  <si>
    <t>Avance de cada una de las líneas del Plan</t>
  </si>
  <si>
    <t>Siete lineas de acción para el Plan de Desarrollo Profesoral ( formación en docencia Unicaucana, Formación en innovaciones educativas, formación de investigadores, formación en gestión academico adminitrativa Universitaria, actualización en el area de desempeño docente, formación en segundo idioma ingles, formación posgradual)</t>
  </si>
  <si>
    <t>1. Falta de un Plan de Formación y Desarrollo Docente unificado en la institución
Colecciones bibliográficas impresas desactualizadas
Mobiliario obsoleto
Deterioro físico de las colecciones
Talento Humano cualificado</t>
  </si>
  <si>
    <t>Programa de Formación Integral Social y Humanística- FISH</t>
  </si>
  <si>
    <t xml:space="preserve">No.
</t>
  </si>
  <si>
    <t xml:space="preserve">Docentes de FISH capacitados
</t>
  </si>
  <si>
    <t xml:space="preserve">Registros de asistencia y documento con el contenido de los planes de capacitación.
</t>
  </si>
  <si>
    <t>Porcentaje de actualización del programa FISH</t>
  </si>
  <si>
    <t xml:space="preserve">Documento actualizado del programa FISH
</t>
  </si>
  <si>
    <t>AÑO</t>
  </si>
  <si>
    <t>AVANCE</t>
  </si>
  <si>
    <r>
      <rPr>
        <sz val="12"/>
        <rFont val="Lato"/>
        <family val="2"/>
      </rPr>
      <t>Las actividades realizadas en el primer cuatrimestre fueron las siguientes: 
1) La paz, una misión latinoamericana (Conferencia), realizada el 15 de marzo de 2018; dirigida a  profesores FISH, comunidad universitaria y ciudadanía en general. Invitado: Dr. Carlos Mario Perea Restrepo. Docente IEPRI Universidad Nacional de Colombia.
2) Seminario - Taller, realizado el 16 de marzo de 2018 dirigido a los profesores FISH. Orientado por el Dr. Carlos Mario Perea Restrepo.
3) Dos conferencias: Construcción de paz y reconciliación (Carlos José Herrera Jaramillo) y La Comisión de la verdad y sus retos para Colombia (Alejandra Miller Restrepo). Conferencias realizadas el 19 de abril de 2018, dirigidas a profesores FISH, comunidad universitaria y ciudadanía en general. Invitados: Dra. Alejandra Miller Restrepo, Integrante de la Comisión de la Verdad y el Dr. Carlos José Herrera Jaramillo, integrante de la Comisión negociadora con el ELN.
4) Seminario - Taller, realizado el 20 de abril de 2018, dirigido a los profesores del FISH. Este seminario fue orientado por el Dr. Carlos José Herrera Jaramillo y la Dra. ALejandra Miller Restrepo. [se anexan listas de asistencia, también tenemoslos videos por si se llegaran a requerir]</t>
    </r>
    <r>
      <rPr>
        <sz val="14"/>
        <rFont val="Lato"/>
        <family val="2"/>
      </rPr>
      <t xml:space="preserve">
</t>
    </r>
  </si>
  <si>
    <t xml:space="preserve">Durante el segundo cuatrimestre, se realizaron las siguientes actividad: De la documentación del daño a la escucha del sufrimiento: recorridos por las relaciones entre las ciencias sociales y la violencia política en Colombia. (Conferencia). Realizada el 17 de mayo de 2018, dirigida a profesores FISH, comunidad universitaria y ciudadanía en general. Invitado: Dr. Juan Pablo Aranguren – Universidad de los Andes. Se avanzó en el proceso de revisión, actualización y corrección de los programas del FISH. [Se anexan listas de asistencia, también tenemoslos videos por si se llegaran a requerir] </t>
  </si>
  <si>
    <t>Envío de invitaciones y concreción de actividades para la realización del Tercer Seminario-Taller para profesores FISH a efectuarse el día 6 de noviembre con la participación del Dr. Juan Pablo Aranguren (Universidad de Los Andes) y la Dra. Dorothée Delacroix (Universidad de Lovaina); tema: Habitar las ausencias: memoria y desaparición forzada; y el Simposio Internacional sobre Memoria Conflicto y Paz que se desarrollará durante los días 6, 7, 8 y 9 de noviembre de 2018 [Anexamos el afiche para convocar al Simposio]</t>
  </si>
  <si>
    <t xml:space="preserve">SubTotal </t>
  </si>
  <si>
    <t>Capacitaciones en idiomas extranjeros para estudiantes que van a participar en movilidad acadèmica</t>
  </si>
  <si>
    <t xml:space="preserve">Implementaciòn de cursos básicos de inglés para semestres iniciales </t>
  </si>
  <si>
    <t>Estudiantes benefeciados para los semestres iniciales</t>
  </si>
  <si>
    <t>Implementaciòn de cursos de inglés para estudiantes de licenciatura en educaciòn básica</t>
  </si>
  <si>
    <t>Estudiantes benefeciados para la Licenciatura en educación basica</t>
  </si>
  <si>
    <t>Durante el primer cuatrimestre del 2018 se desarrolló un curso de inglés orientado a estudiantes que tienen interés en participar en movilidad acadèmica con la participaciòn de 23 estudiantes. 
Durante este primer cuatrimestre también se desarrollaron los cursos del programa piloto de primer semestre de ingeniería de sistemas, ingeniería automática, ingeniería electrónica y medicina.  Se desarrollaron en total 8 cursos de inglès. B25</t>
  </si>
  <si>
    <t xml:space="preserve">En el segundo cuatrimestre se empezaron a desarrollar los siguientes cursos:
1. Curso de conversación y comunicación intercultural en inglés con hablante nativo con una participación de 46 estudiantes.
2. 2 cursos de inglés para la licenciatura en básica primaria.
3. 1 curso de francés para estudiantes de diseño gráfico que van a participar en una actividad de movilidad académica en Francia.
4. 15 cursos de inglés del programa piloto de primer semestre y segundo de ingeniería de sistemas, ingeniería automática, ingeniería electrónica y medicina. A34. </t>
  </si>
  <si>
    <t>En tercer cuatrimestre se reporta evidencia de tres listados para el primer indicador referente a movilidad internancional con 80 estudiantes bebeficiados.                                                                             
Para el segundo indicador referente a los programas de ingenieria y medicina con 500 beneficiarios.                                                                                                                                                                                                       
En el tercer indicador referente a la licenciatura en educación basica 50 estudiantes beneficiados.</t>
  </si>
  <si>
    <t>La Actividad Física Formativa ladeben cursar los estudiantes como requisito de grado; pero se hace pertinente afianzar  la intregración cultural, deportiva y de la salud entre las unidades académicas.</t>
  </si>
  <si>
    <t xml:space="preserve">El programa de Actividad Física Formativa promoviendo la integración entre las unidades académicas y el la cultura por la practica de la actividad física en los estudiantes </t>
  </si>
  <si>
    <t>Falta de recursos financieros para ampliar el campo de acción del programa de Actividad Física Formativa</t>
  </si>
  <si>
    <t xml:space="preserve">Compra de implementacion deportiva y elementos de oficina.                                                                                                                                                                                                                                                                                                                                                                   </t>
  </si>
  <si>
    <t xml:space="preserve">Implementos deportivos y de oficina adquiridos                                          </t>
  </si>
  <si>
    <t xml:space="preserve">Ordenes de compra o comprobantes de salida de almacen                                   </t>
  </si>
  <si>
    <t>Curso formación continuada para la planta docente del programa AFF</t>
  </si>
  <si>
    <t xml:space="preserve">Programa de actividad fisica fortalecido
</t>
  </si>
  <si>
    <t>Registro de asistencia y documento con contenido del curso de formación continuada</t>
  </si>
  <si>
    <t>Aprobacion de anteproyecto</t>
  </si>
  <si>
    <t>Resolucion de proyecto de investigación.</t>
  </si>
  <si>
    <t>En lo referente a la adquisición de implementacion deportiva y otros elementos:Se realizo todo lo pertinente de cotizaciones para poder adalantar todo lo correspondiente a los tramites administrativos. Por otra parte, en el primer cuatrimestre se adelanto la idea de contactar a algunos expertos externos inivtados en los temas de deporte, salud y culura para ser abordados en el proceso de cualificación de los docentes del progrma de AFF. Finalmente, frente al aspecto de investigación se presento ante el departamento de Eduación Física los proyectos  que se adelantarian en el transcurso de los dos periodos academicos de 2018.</t>
  </si>
  <si>
    <t>Para la implementación deportivo y los demás elementos se generó ya el proceso administrativo, por parte de la División de Planeación de la Universidad con el fin de buscar los proveedores de todos a los que se les adjudicaría dicha compra.</t>
  </si>
  <si>
    <t xml:space="preserve">Para este último cuatrimestre, el proceso de adquisición de la implementación deportiva y de otros elementos se ha adelantado sustancialmente generándose los CDP correspondientes, lo cual ha permitido en este momento, estar recibiendo ya algunos implementos. A fecha de hoy (09/10/2018) se tienen las órdenes de compra Numero: 20180193, 20180194, 20180195, 20180196, 20180197, 20180198, 20180199 y  20180200, emitidas por, la Vicerrectoría Administrativa, a través del Área de Adquisiciones e Inventarios de la Universidad del Cauca. Para el proceso de Investigación, ya se está presentando el anteproyecto, para  con ello le sea otorgada la resolución y así dar inicio a la consolidación del proceso investigativo
</t>
  </si>
  <si>
    <t xml:space="preserve">Base de datos de acceso abierto con los trabajo de grado funcionando. 
Colecciones bibliográficas impresas actualizadas
</t>
  </si>
  <si>
    <t>Base de datos de acceso abierto con los trabajo de grado funcionando</t>
  </si>
  <si>
    <t>Número de consultas de las revistas de unicauca a trevés del OJS</t>
  </si>
  <si>
    <t>Bibliotecas de la diferentes sedesde Unicauca con sistema de  autopréstamo de material bibliográfico funcionando</t>
  </si>
  <si>
    <t>Informes de las tres bibliotecas sobre material bibliográfico prestado de manera autónoma</t>
  </si>
  <si>
    <t>1. En lo relacionado a Centro de servicios bibliotecarios para personas con capacidades especiales, es un programa a mediano plazo que se ejecuta cuando se tiene el autoprestamo, el repositorio en funcionamiento. El 50% se da con la formulacion de las necesidades y con la elaboración de documentación. este indicador queda en el ultimo cutrimestre del 2018 en el mismo ya que para la vigencia 2019 esta actividad se unificara con recursos del proyecto Programa para la atencion educativa de las personas con discapacidad.
Del presupuesto global $960.000.000, se traslado $150,000.000, por lo cual la inversión para adquisiciones se disminuyó en un 16% . 
En relacion a Revistas de Unicauca editadas y visibilizadas a traves del OJS., se hace claridad que esta propuesta fue presentada y se realizaria la actividad desde la División, sin embargo a esta actividad se dió inicio desde la Vicerrectoria de Investigaciones, razon por la cual, no va a hacer parte de las actividades del CRAI. Este era  un proyecto simultaneo a la construcciòn e implementacion de la base de datos de Repositorio Institucional y para el cual no se utilizo nigun recurso financiero del proyecto de Inversion. Este proyecto se esta desarrollando con recursos de funcionamiento; en cuanto al Talento Hunano, se esta aprovechando personal de la Division y de TIC´S., Asi mismo  equipos de los exisentes.</t>
  </si>
  <si>
    <t>2. Base de datos de acceso abierto con los trabajo de grado funcionando. 
Colecciones bibliográficas impresas actualizadas, se tiene la base de datos Science Direct suscrita y vigente y para el tercer cuatrimestre se hace adquisicion de material bibliografico, una vez se haga el giro de cancelacion del valor de la suscripción al precio del dollar de la fecha de giro. El CDP generado el 26 de junio por valor de $457.177.187,00 de precio de cambio de la fecha; al cancelar en octubre de 2018, el valor valor aproximado a girar si se cancelara 11 de octubre de 2018, el valor a girar seria de $483.162.224.25; un incremento de $25.985.037.00. El excedente del presupuesto global del proyecto de inversion es para actualizar colecciones impresas que depende de la fecha de giro;  las solicitudes estan en tramite en la División. El 50% de avance del primer cuatrimestre corresponde a la presentacion de la propuesta con la sustentaciòn escrita,elaboración de la documentación, planificacion identifacion de las necesidades y presentacion de las propuestas y seleccion del material bibliográfico.</t>
  </si>
  <si>
    <t xml:space="preserve">Referente a las compras necesarias para implementación del sistema de autoprestamo se ha tramitado las compras en totalidad. Esta en etapa de compras, contratacion y estudio de mercado.Todas las compras del tercer cuatrimestre ya estan solicitidas y finalizando el cuatrimestre serán recibidas en la Division con la gestion del Area Comercial.Se ha realizado las respectivas solicitudes de insumos y equipos para implementar el autoprestamo de material bibliografico.Orden de compra numero 20180209 del 30 de agosto de 2018, por $33.699.015 para equipos del . Solicitada el 24 de agosto de 2018,$88,714,500, para compra de insumos de RFID, solicitud que a la fecha esta en el Area Comercial, para el estudio de mercado y solicitud de CDP. Tramite presentado en la oficina de  Asesora de Planeacion el dia 24 de agosto y 18 de septiembre de 2018.$101,816,400, para compra de maquinas de autoprestamo y devolucion, realizado a la Vicerrectoria Administrativa el 24 de septiembre de 2018, solicitud que a la fecha esta en el Area Comercial, para el estudio de mercado y visto bueno de la Oficina Asesora de Planeación para la autorizacion de expediciòn del CDP. $37.000.000, con certificado de CDP, en Vicerrectoria Administrativa para elaboracion del contrato de prestacion de servicios para el servicio de actualizacion del software bibliografico Koha para funcionalidad del RFID. Se implementa el sistema de autoprestamo en el 2018 inicialmente en la biblioteca Jose Maria Serrano
</t>
  </si>
  <si>
    <t>Sistema de información SIMCA con deficiencias en su funcionamiento 
Ubicación física de DARCA inadecuada e insuficentes espacios en  su interior para una mejor prestación de servicios</t>
  </si>
  <si>
    <t>Escasos Recursos financieros para hacer inversiones.
Falta de una evaluación sobre el estado real y posibilidades de mejoramiento de la plataforma SIMCA.
No consideración de la inversión en DARCA como prioritaria en el plan de inversiones de la Institución.</t>
  </si>
  <si>
    <t>Fortalecimiento físico y  tecnológico  de la División de Registro y Control Académico</t>
  </si>
  <si>
    <t>Implementación de aplicativo de Inscripciones para la Admisión a los programas de pregrado con base en las pruebas ICFES SABER 11.</t>
  </si>
  <si>
    <t>Carnetización en las Facultades y en la sede norte</t>
  </si>
  <si>
    <t xml:space="preserve">Carnetización realizada </t>
  </si>
  <si>
    <t>A raiz del cambio de la modalidad como se realizaba el proceso de admisión a los programas de pregrado que ofrece semestralmente la Institución, se ve la necesidad de modificar el aplicativo de inscripciones asi como las normas que regulan el proceso, por lo tanto en este primer cuatrimestre se da inicio al análisis de las necesidades y mejoras que se pueden implementar en la admisión y   matrícula tanto de los admitidos como de los estudiantes regulares. En cuanto al indicador Publicación de Acuerdos: Se reglamenta todo el proceso de inscripción y admisión a los programas de pregrado mediante el acuerdo académico  No.013 del 2018 del 21/03/2018.</t>
  </si>
  <si>
    <t>Se empieza a implementar y ejecutar los alcances descritos para el año 2018, toda vez que se dio apertura al proceso de admisión con pruebas ICFES SABER 11 presentadas apartir del periodo 2012.2, asi como la aplicación de la normatividad que lo regula.  En cuanto a la organización del personal que labora en la División de Admisiones se realiza cambios en el manejo académico de los programas de pregrado con el fin de que los funcionarios encargados de llevar los procesos de las facultades amplien el conocimiento de todos los programas, asi como llevar el servicio de carnetización tanto a las facultades como a la sede norte logrando carnetizar un 95% de los estudiantes activos; igualmente se establece la expedición inmediata de certificaciones dentro del horario establecido, siempre y cuando la información se encuentre en los archivos de la División, con el objetivo de que la comunidad universitaria obtenga el servicio acudiendo una sola vez a la División.</t>
  </si>
  <si>
    <t xml:space="preserve">Los cambios implementados han demostrado la mejora en los procesos que atiende la División de Admisiones, para lo cual se requiere la compra de equipos tecnológicos que nos permitan optimizar los objetivos centrales de la División, por lo cual a la fecha se ha solicitado el estudio de mercadeo ante el area comercial con el fin de obtener el CDP correspondiente para la compra de los equipos y poder seguir desarrollando los alcances planteados. </t>
  </si>
  <si>
    <t>Articulación del proceso de regionalización de la educación superior de la Universidad del Cauca</t>
  </si>
  <si>
    <t>Mantener la oferta de los programas existentes</t>
  </si>
  <si>
    <t>Reportes de matrículas y labor docente</t>
  </si>
  <si>
    <t>Los programas del Bordo terminaron su ciclo en diciembre de 2018 y se deben adelantar gestiones en el 2019 para reactivar la sede del Bordo. La meta global se refiere a mantener los 6 programas activos para cada anualidad.</t>
  </si>
  <si>
    <t xml:space="preserve">Egresados </t>
  </si>
  <si>
    <t>Aumentar el numero de egresados en empresas registrados en el portal</t>
  </si>
  <si>
    <t xml:space="preserve">Capacitación sobre inserción laboral </t>
  </si>
  <si>
    <t>registro asistencia</t>
  </si>
  <si>
    <t xml:space="preserve">Egresados registrados en la plataforma </t>
  </si>
  <si>
    <t>reporte del portal web (trabajando.com)</t>
  </si>
  <si>
    <t>Empresas registradas en la plataforma</t>
  </si>
  <si>
    <t>Aumentar los encuentros de egresados</t>
  </si>
  <si>
    <t xml:space="preserve">Encuentros egresados </t>
  </si>
  <si>
    <t xml:space="preserve">Eventos socialización Area de Egresados </t>
  </si>
  <si>
    <t>El Área de Egresados en el factor de capacitación a Egresados para la Insercción laboral, ha cumplido con las metas fijadas de cuatro capacitaciones por cuatrimestre. 
Con respecto a los usuarios inscritos en el portal de ofertas laborales, logro inscribir 676 usuarios, el cual refleja un porcentaje considerable para este cuatrimestre
En lo que respecta a empresas registradas en la plataforma de empleo se registraron nuevas empresas que permitieron ubicar laboralmente a 7 Egresados
En referencia al encuentro de egresados, el Área de Egresados dio apoyo a un encuentro de egresados
Nota: En las actividades de inserción laboral se incluye socialización de Área de Egresados.  Los soportes de la socialización del Área  a Coordinadores de programas académicos son 5 y se encuentran debidamente soportados</t>
  </si>
  <si>
    <t>En cuanto al factor de inscripción de egresados en la plataforma de empleo, cumplio con la meta fijada para este año (1000 usuarios), realizando 1097 inscritos a la fecha.
En lo que respecta a empresas registradas en la plataforma de empleo se registraron 42 nuevas empresas que permitieron ubicar laboralmente a 14 Egresados. Tambien se resalta que este factor se completo la meta fijada para este año de 70.
En el factor de capacitación a Egresados para la Insercción laboral, nuevamente se realizo 4 capacitaciones. 
En referencia al encuentro de egresados, el Área de Egresados dio apoyo a dos encuentros de egresados, la celebración del cuadragésimo sexto aniversario de Abogados e Ingenieros. 
Las actividades realizadas para socialización del area de egresados fueron 9, según anexos
Nota: En las actividades de inserción laboral se incluye socialización de Área de Egresados</t>
  </si>
  <si>
    <t>El Área de Egresados en el factor de capacitación a Egresados para la Inserción laboral, este periodo realizó cinco capacitaciones.   
Con respecto a los usuarios registrados en el portal de ofertas laborales, se inscribieron 401 egresados.      
Las empresas registradas  nuevas en la plataforma de empleo fueron 40 y con ello se cumplió con la meta fijada para este año. En referencia al encuentro de egresados, el Área de Egresados dio apoyo a cinco egresados. 
Las actividades realizadas para socialización del area de egresados fueron cinco, incluyendo la entrega de boletas para graduandos.</t>
  </si>
  <si>
    <t>Se definió el pliego de condiciones de la convocatoria, de igual manera el documento de requerimientos técnicos para el Data Center, se aperturó el proceso de licitación, se presentaron dos proponentes y se declaró desierta. Se reservó el recurso para continuar el proceso en el 2019</t>
  </si>
  <si>
    <t xml:space="preserve">1. Deficiente información, comunicación y conocimiento en la aplicación de los procedimientos de los trámites institucionales.
2.Carencia de diagnóstico sobre las prácticas en los trámites de los subprocesos institucionales.
3. No implementación de  las acciones normativas, administrativas o tecnológicas que tienden a simplificar, estandarizar, eliminar, optimizar y automatizar los trámites existentes en los subprocesos de la institución.
</t>
  </si>
  <si>
    <t>Inexistencia de un plan de actualización, difusión y socialización del PI Unicaucano.</t>
  </si>
  <si>
    <t xml:space="preserve"> Inexistencia de un plan de actualización, difusión y socialización del reglamento estudiantil de la Universidad del Cauca.</t>
  </si>
  <si>
    <t xml:space="preserve"> Inexistencia de un plan de actualización, difusión y socialización del estatuto profesoral de la Universidad del Cauca.</t>
  </si>
  <si>
    <t>Tener racionalizados los trámites y diferenciados los procedimientos administrativos en la Universidad del Cauca.</t>
  </si>
  <si>
    <t xml:space="preserve">1. No existe diferenciación entre trámite y procedimientos al interior de los subprocesos de la UIniversida del Cauca. 
2. Inexistencia de inventario actualizado de trámites institucionales de cada subproceso. 
3. Excesivo número de pasos, requisitos y documentos innecesarios para realizar un trámite.
</t>
  </si>
  <si>
    <t>Inexistencia de un plan de sostenibilidad financiera para la Universidad del Cauca.</t>
  </si>
  <si>
    <t xml:space="preserve">Los componentes pedagógicos  de las Licenciaturas que tiene la Universidad del Cauca no están integrados o correlacionados  . </t>
  </si>
  <si>
    <t>Tener unas Licenciaturas con unidad pedagógica que den una identidad institucional en la formación de los futuros Licenciados.</t>
  </si>
  <si>
    <t>Inexistencia de directrices y proyectos concretos conducentes a tener las Licenciaturas con una unidad pedagógica.</t>
  </si>
  <si>
    <t>No tener definidos criterios para promover una unidad pedagógica. 
Falta de recursos financieros para construir y desarrollar un programa de unidad pedagógica.</t>
  </si>
  <si>
    <t>La formación docente es programada y desarrollada por cada Facultad, pero no hay programas de formación integrales que den respuesta a necesidades de formación institucional.</t>
  </si>
  <si>
    <t>Planes de capacitación aislados por Facultad 
No hay oferta de formación docente a nivel de Maestría dentro de la misma institución.
Inexistencia de indicadores de seguimiento de los planes de capacitación actuales, comisiones académicas, becas y auxilios económicos para la cualificación docente.</t>
  </si>
  <si>
    <t>Falta de un Plan de Formación y Desarrollo Docente unificado en la institución.</t>
  </si>
  <si>
    <t>El programa Transversal de FISH fortalece la formación integral de los estudiantes de pregrado y ha venido creciendo en su cobertura y oferta académica, pero no cuenta con docentes de planta y no tiene un plan de capacitación docente.</t>
  </si>
  <si>
    <t>Ser el programa FISH el eje de desarrollo de formación en temáticas relacionadas con el posconflicto y la consolidación de la paz territorial, la formación ciudadana y la ética.</t>
  </si>
  <si>
    <t>Ausencia de una capacitación a los docentes vinculados al programa FISH que permita reorientar los contenidos y prácticas pedagógicas.</t>
  </si>
  <si>
    <t>Limitaciones en los recursos financieros y humanos para la Coordinación del programa.</t>
  </si>
  <si>
    <t>Inexistencia de una política institucional que conduzca al desarrollo de una cultura del bilingüismo en toda la comunidad universitaria.</t>
  </si>
  <si>
    <t>Falta de coordinación entre el PFI y las Unidades Académicas.
Falta de interés de los estudiantes para formarse en  una segunda lengua.</t>
  </si>
  <si>
    <t>Generación de una cultura del bilingüismo.</t>
  </si>
  <si>
    <t>El programa de formación en idiomas-PFI, es orientado de manera genérica y no enfocado a las necesidades propias de cada programa académico, y los estudiantes cursan lo básico para cumplir un requisito académico y no para aprovechar la oportunidad de formarse en una segunda lengua.</t>
  </si>
  <si>
    <t>La actividad física formativa la hacen los estudiantes como requisito de estudios, pero no se aprovecha para fortalecer la intregración cultural y deportiva entre las unidades académicas.</t>
  </si>
  <si>
    <t>El programa de actividad física formativa promoviendo la integración entre las unidades académicas y el potencial deportivo de los estudiantes .</t>
  </si>
  <si>
    <t>Falta de una programación continuada que promueva los torneos e intercambios deportivos y culturales entre las diferentes unidades académicas.</t>
  </si>
  <si>
    <t>Falta de recursos financieros para ampliar el campo de acción del programa de actividad física formativa.</t>
  </si>
  <si>
    <t xml:space="preserve">Recursos financieros : Escasa información técnica y académica pertinente de material bibliográfico en línea.
.
Colecciones bibliográficas impresas desactualizadas.
Mobiliario obsoleto.
Deterioro físico de las colecciones.
Talento Humano cualificado.
</t>
  </si>
  <si>
    <t>La transformacion de la biblioteca en el Centro de Recursos para el Apredizaje y la Investigación - CRAI.</t>
  </si>
  <si>
    <t>Deficiencias en el servicio de DARCA  y riesgos por vulnerabilidad en el acceso y manipulación de los datos de SIMCA .</t>
  </si>
  <si>
    <t>La División de Registro y Control Académico con mayor desarrollo tecnológico y mejor infraestructura física que le permite fortalecer servicios a la comunidad universitaria.</t>
  </si>
  <si>
    <t>Sistema de información SIMCA con deficiencias en su funcionamiento 
Ubicación física de DARCA inadecuada e insuficentes espacios en  su interior para una mejor prestación de servicios.</t>
  </si>
  <si>
    <t>La falta de una estructura administrativa, fisica y financiera para el desarrollo del Área de Egresados.</t>
  </si>
  <si>
    <t>La Falta de una Política articulada a las necesidades de la Universidad y de los Egresados .</t>
  </si>
  <si>
    <t>Los egresados apoyan y participan, activamente de las actividades administrativas, académicas, investigativas y de interacción social de la Univesidad, según los establecido por el MEN y el PEI de la Institución.</t>
  </si>
  <si>
    <t>La Universidad del Cauca no tiene conformado el Comité y estructurado un programa para la atención educativa de las personas con discapacidad.</t>
  </si>
  <si>
    <t>Funcionamiento de un programa para la atención educativa de las personas con discapacidad .</t>
  </si>
  <si>
    <t>La falta de una polítca y de un Comité encargado de elaborar y encargarse de la ejecución de un programa para la atención educativa de las personas con discapacidad.</t>
  </si>
  <si>
    <t>Ausencia de propuestas concretas para conformar el Comité para la atención educativa de las personas con discapacidad.</t>
  </si>
  <si>
    <t xml:space="preserve">Cultura de la Autoevaluación  y Acreditación. (calidad)  
Articulación en la planeación, gestión y la comunicación institucional.
Sistemas de Información homogéneos.  
Recursos Financieros para apoyo al fortalecimiento institucional. 
Cambios en Normatividad MEN y
Normatividad ISO  </t>
  </si>
  <si>
    <t xml:space="preserve">Contar con un sistema integrado de acreditación que promueva que el 50% de los programas acreditables estén acreditados mediante una Politica de autoevaluación y acreditaciòn institucional.  (Estructurada y Divulgada).
 Un Modelo de Fortalecimiento Institucional aprobado. 
  </t>
  </si>
  <si>
    <t>La Universidad para poder obtener la reacreditación institucional, necesita que al menos el 25% de los programas acreditables estén acreditados.</t>
  </si>
  <si>
    <t>Al finalizar los próximos 5 años el requerimiento será tener acreditados al menos el 40% de los programas acreditables.</t>
  </si>
  <si>
    <t>NO ejecución de los planes de mejoramiento de los programas autoevaluados que les permita lograr su acreditación inicial o la reacreditación.</t>
  </si>
  <si>
    <t>Falta de recursos financieros para atender los planes de mejoramiento.</t>
  </si>
  <si>
    <t>Establecer e implementar una política de formación Investigativa en los diferentes niveles de formación y propiciar la interaccion con los actores sociales.
 Es necesario delimitar el alcance de la investigación en los diferentes niveles de formación.
La investigación debe responder a las necesidades del contexto.</t>
  </si>
  <si>
    <t>Normatividad actual, desconfianza y protagonismo interinstitucional, infraestructura fisica actual, desarticulacion entre los diferentes actores.</t>
  </si>
  <si>
    <t xml:space="preserve">Acuerdo 015 de 2015
Políticas de Colciencias
Indexación de revistas categorizadas
poca visibilidad de la producción de los grupos de investigación. 
</t>
  </si>
  <si>
    <t>Fortalecer los grupos de investigación desde cada Facultad con el proposito de incrementar los productos de investigación y su calidad que permita mejorar el posicionamiento a nivel internacional.</t>
  </si>
  <si>
    <t>Incrementar la calidad de la producción , el número de productos resultado de investigación y la visibilidad nacional e internacional de los grupos de investigación .</t>
  </si>
  <si>
    <t>La Universidad del Cauca cuenta con la División de Innovación, Emprendimiento y Articulación con el Entorno - DAE que apoya las actividades de innovación social, transferencia tecnológica y propiedad intelectual, pero no hay resultados concretos en innovación y transferencia.</t>
  </si>
  <si>
    <t>Sistema de investigaciones de la Universidad, Normatividad de propiedad intelectual de la Universidad, Recursos Financieros, Formación de los investigadores.</t>
  </si>
  <si>
    <t>Creación y puesta en marcha de un ecosistema en Ciencia, Tecnologìa e Innovación que articule la alianza Universidad, Empresa, Estado y Sociedad.</t>
  </si>
  <si>
    <t>Formalización e institucionalización de un sistema de interacción social mediante una División de Interacción Social  que articule los procesos de interacción de la Universidad.</t>
  </si>
  <si>
    <t>Contar con un sistema de Cultura y Bienestar donde se Promueva una cultura universitaria para la paz, la ética y la convivencia ademas donde se pueda integrar el proyecto de vida personal con el institucional y donde las prácticas curriculares y pedagógicas universitarias puedan ser innovadas con el fin de afianzar la presencia de la universidad en la región y garantizar la permanencia y graduacion estudiantil.</t>
  </si>
  <si>
    <t xml:space="preserve">Recursos Financieros deficientes  ley 30 de 1992 donde el Articulo 118 ordena la asignacion de por lo menos el 2% del presupuesto de funcionamiento.        </t>
  </si>
  <si>
    <t>La Universidad del Cauca cuenta con una certificación de pregrado con ISO 9001:2008 que requiere la transición a ISO 9001:2015. 
Se cuenta con la acreditación institucional de calidad. La renovación de la acreditación demanda del 25% de los programas acreditables acreditados. A la fecha se cuenta con el 23%.</t>
  </si>
  <si>
    <t>Manual ineficiente, sin socialización.</t>
  </si>
  <si>
    <t>Cargas laborales desiguales, sin claridad de necesidades reales.</t>
  </si>
  <si>
    <t>Historico de evaluación de desempeño atrazado, sin personal disponible, ni capacitado.</t>
  </si>
  <si>
    <t>Evaluación de desempeño actualizada.</t>
  </si>
  <si>
    <t>Manual Actualizado, eficiente.</t>
  </si>
  <si>
    <t>Estudio de cargas laborales actuales, reales y eficaces.</t>
  </si>
  <si>
    <t>Estudio de cargas.</t>
  </si>
  <si>
    <t>Estudio de normatividad vigente y revisión de manual de funciones.</t>
  </si>
  <si>
    <t>Estudio de normatividad vigente y revisión de las evaluaciones existentes.</t>
  </si>
  <si>
    <t>Soluciones tecnológicas actualizadas.</t>
  </si>
  <si>
    <t>Mejoramiento y Actualización de Red y Plataformas Tecnológicas.</t>
  </si>
  <si>
    <t>Recursos Tecnológicos insuficientes y desactualizados.</t>
  </si>
  <si>
    <t>Información Dispersa.</t>
  </si>
  <si>
    <t>Mejoramiento en la gestión de información institucional.</t>
  </si>
  <si>
    <t>Información de los diferentes sistemas de información consolidada.</t>
  </si>
  <si>
    <t>Modificaciones normativas y jurisprudenciales .
Normatividad  ISO.
Recursos Financieros.
Cultura de la autoevalaución incipiente.</t>
  </si>
  <si>
    <t xml:space="preserve">
Modificaciones normativas. 
Normatividad  ISO.
Recursos Financieros.
</t>
  </si>
  <si>
    <t xml:space="preserve">Recursos financieros.
Aparicion de nuevas Tecnologias.
</t>
  </si>
  <si>
    <t>Data Center operativo.</t>
  </si>
  <si>
    <t>Infraestructura insuficiente y dispersa.</t>
  </si>
  <si>
    <t>El inventario de bienes muebles de la Universidad del Cauca, no se encuentran de la forma correcta marcados.</t>
  </si>
  <si>
    <t>Tener control del inventario de los bienes muebles de la Universidad del Cauca.</t>
  </si>
  <si>
    <t>Marcación de alta calidad.</t>
  </si>
  <si>
    <t>Costo elevado que brinda alta calidad (seguridad, control y eficiencia) en la marcación de los bienes muebles de la Universidad del Cauca.</t>
  </si>
  <si>
    <t>Armonización de las mallas curriculares.</t>
  </si>
  <si>
    <t>Unidad pedagógica de las licenciaturas.</t>
  </si>
  <si>
    <t>Plan de formación y desarrollo profesoral .</t>
  </si>
  <si>
    <t>Programa de Desarrollo de competencias del profesor Unicaucano.</t>
  </si>
  <si>
    <t>Programa de Formación Integral Social y Humanistica- FISH.</t>
  </si>
  <si>
    <t>Fortalecimiento Programa de Formación Integral Social y Humanistica- FISH.</t>
  </si>
  <si>
    <t>Siete líneas de acción para el plan de desarrollo profesoral (formación en docencia unicaucana, formación en innovaciones educativas, formación de investigadores, formación en gestión académico adminsitrativa universitaria, actualización en el área de desempeño docente, formación en segundo idioma inglés, formación posgradual).</t>
  </si>
  <si>
    <t xml:space="preserve">Plan de capacitación a docentes en temas de paz y posconflicto.
</t>
  </si>
  <si>
    <t xml:space="preserve"> Porcentaje de actualización del programa FISH.</t>
  </si>
  <si>
    <t xml:space="preserve"> Capacitaciones en idiomas extranjeros para estudiantes que van a participar en movilidad académica .                                                                                                                                                                                                                                                                </t>
  </si>
  <si>
    <t>Implementación de cursos básicos de inglés para semestres iniciales .</t>
  </si>
  <si>
    <t>Implementación de cursos de inglés para estudiantes de licenciatura en educación básica.</t>
  </si>
  <si>
    <t>Curso formacion continuada para la  planta Docente del programa de AFF.</t>
  </si>
  <si>
    <t>Proyectos de investigacion .</t>
  </si>
  <si>
    <t>Centro de servicios bibliotecarios para personas con capacidades especiales funcionando.</t>
  </si>
  <si>
    <t>Revistas de Unicauca editadas y visibilizadas a traves del OJS.</t>
  </si>
  <si>
    <t>Bibliotecas de las diferentes sedes de Unicauca con sistema de autopréstamo de material bibliográfico funcionando.</t>
  </si>
  <si>
    <t>Aumentar la cobertura de inscritos a la Universidad del Cauca teniendo como requisisto para ingreso las pruebas SABER 11.</t>
  </si>
  <si>
    <t>Apoyo en la actualización y modificación de los Acuerdos que regulan el proceso de Admisión.</t>
  </si>
  <si>
    <t>Expedición inmediata de Certificaciones  en Popayan y en la sede de Santander de Quilichao.</t>
  </si>
  <si>
    <t>Mantener la oferta de los programas existentes con el número de estudiantes del punto de equilibrio.</t>
  </si>
  <si>
    <t>Acto administrativo aprobación Consejo Académico Lineamientos de diseño curricular Licenciaturas Universidad del Cauca.</t>
  </si>
  <si>
    <t>Estudiantes de Licenciatura que ingresaron a la Universidad del Cauca en 2019 obtienen nivel B1 en saber pro en Inglés .</t>
  </si>
  <si>
    <t>Convenios entre la Universidad del Cauca y entidades  Territoriales, Locales, Regionales y Nacionales para facilitar la práctica pedagógica de los licenciados en formación (1 por Licenciatura por cada año, a cinco años).</t>
  </si>
  <si>
    <t>Grupo de investigación interdisciplinar reconocido y clasificado en C en Colciencias.</t>
  </si>
  <si>
    <t xml:space="preserve">Avance de cada una de las líneas del Plan. </t>
  </si>
  <si>
    <t xml:space="preserve">
Docentes de FISH capacitados.
</t>
  </si>
  <si>
    <t>Porcentaje de actualización del  programa FISH .</t>
  </si>
  <si>
    <t>Estudiantes benefeciados para movilidad estudiantil.</t>
  </si>
  <si>
    <t>Estudiantes beneficiados para los semestres inciales.</t>
  </si>
  <si>
    <t>Estudiantes beneficiados para la licenciatura en educación básica.</t>
  </si>
  <si>
    <t xml:space="preserve">
Implementos deportivos y de oficina adquiridos.   
</t>
  </si>
  <si>
    <t>Programa de actividad física fortalecido.</t>
  </si>
  <si>
    <t xml:space="preserve">Aprobación de anteproyecto .  </t>
  </si>
  <si>
    <t>Base de datos de acceso abierto con los trabajos de grado funcionando.</t>
  </si>
  <si>
    <t>Bases de datos actualizadas.</t>
  </si>
  <si>
    <t>Bibliotecas con tecnología RFID para préstamos funcionando.</t>
  </si>
  <si>
    <t>Inscritos a programas de pregrado de primer y segundo periodo académico.</t>
  </si>
  <si>
    <t>Publicación de Acuerdos.</t>
  </si>
  <si>
    <t xml:space="preserve"> Carnetización en las Facultades y en la sede norte .</t>
  </si>
  <si>
    <t xml:space="preserve">Aumentar el número de egresados en empresas registradas en el portal.
</t>
  </si>
  <si>
    <t xml:space="preserve"> Aumentar los encuentros de egresados.</t>
  </si>
  <si>
    <t>Plan de vinculación y desarrollo integral de los Egresados.</t>
  </si>
  <si>
    <t>Egresados: Una comunidad universitaria viva y comprometida con la Institución.</t>
  </si>
  <si>
    <t>Fortalecimiento de los programas de la Universidad del Cauca en la región.</t>
  </si>
  <si>
    <t xml:space="preserve">Fortalecimiento físico y  tecnológico  de la División de Registro y Control Académico. </t>
  </si>
  <si>
    <t>Fortalecimiento de la plataforma SIMCA de DARCA.</t>
  </si>
  <si>
    <t>Consolidación de los procesos académico – administrativos de los programas de posgrados.</t>
  </si>
  <si>
    <t>Direccionamiento estratégico de procesos y procedimientos académicos y administrativos del centro de posgrados de la Universidad del Cauca.</t>
  </si>
  <si>
    <t>Programa para la atención educativa de las personas con discapacidad .</t>
  </si>
  <si>
    <t>Fortalecimiento de la gestión de la calidad y acreditación de la Universidad del Cauca: a) Plan - Implementaciòn de un sistema de Gestiòn de Calidad bajo los lineamientos de la ley 872 de 2003 e ISO 9001:2015  (certificación ISO 9001-2015) b) Plan de renovación de la acreditación institucional y acreditación de programas .</t>
  </si>
  <si>
    <t>Fortalecimiento de la gestión de la calidad y acreditación de la Universidad del Cauca.</t>
  </si>
  <si>
    <t>Atención a los planes de mejoramiento de los programas de pregrado y posgrado acreditados y acreditables.</t>
  </si>
  <si>
    <t>Fortalecimiento de los programas de pregrado y posgrado  acreditados y acreditables.</t>
  </si>
  <si>
    <t xml:space="preserve">Atención a los planes de mejoramiento de los programas de pregrado y posgrado acreditados y acreditables.
</t>
  </si>
  <si>
    <t>Reformas curriculares aprobadas acordes a la dinámica de la Educación Superior.</t>
  </si>
  <si>
    <t xml:space="preserve">Universidad acreditada institucionalmente sustentada en acreditaciones de programas . </t>
  </si>
  <si>
    <t xml:space="preserve">Universidad certificada bajo norma ISO 9001-2015 . </t>
  </si>
  <si>
    <t>Adopción del plan estrátegico y plan de mercadeo .</t>
  </si>
  <si>
    <t xml:space="preserve"> La misión de la Universidad del Cauca cuenta con un legado histórico de más de 190 años; es explícita en la formación de personas con integridad ética, pertinencia e idoneidad profesional a través de sus funciones sustantivas de docencia, investigación e interacción social; es coherente con el marco legal nacional y con los procesos y procedimientos que establece.La Universidad del Cauca cuenta con un sistema de admisión y selección de estudiantes claro y transparente. Existe participación de los estudiantes
en los organismos de dirección institucionales para la elección de representantes estudiantiles en los organismos de decisión. Existen normas
institucionales relacionadas con la permanencia, promoción y graduación. La población estudiantil ha tenido un incremento del 38,3 % y la tasa de deserción
es del orden del 6,6 %, menor que la nacional.
 La Universidad del Cauca, a través del Estatuto Docente, reglamenta y brinda las condiciones necesarias encaminadas a la consolidación de la calidad de sus profesores desde su selección, vinculación, cualificación (maestría y doctorado) y el desarrollo académico, así como su participación activa en los diferentes órganos de decisión. En consecuencia, se ha incrementado el número de profesores en un 25,4 %. El nivel de formación también revela un incremento significativo</t>
  </si>
  <si>
    <t>Adelantar, desde la perspectiva de la gobernanza, un estudio participativo de revisión del PEI que incluya por
Facultad su correlación con los proyectos educativos de los programas, con un alcance de plan decenal de trabajo. 
Dinamizar la aprobación, difusión y socialización del nuevo documento de reforma del Reglamento Estudiantil
Fortalecer el programa de permanencia y graduación ‘Permane-Ser’ con el seguimiento y acompañamiento de
los casos especiales de admisión y de casos de repitencia.
Ajustar el Acuerdo 024 de 1993 en lo referente a las responsabilidades de los profesores según su nivel en el escalafón docente y realizar la socialización pertinente.</t>
  </si>
  <si>
    <t>Las dinámicas académicas, científico- tecnológicas,
políticas, económicas y socioculturales demandan
orientaciones institucionales para la revisión y
la actualización periódica del Proyecto Educativo
Institucional en estrecha relación con las iniciativas de
las Facultades y las funciones misionales.
El Reglamento Estudiantil se encuentra en proceso
de discusión para su actualización; sin embargo, falta
definir concertaciones entre las partes interesadas.
Aunque se han realizado esfuerzos para mejorar
la permanencia estudiantil, se requiere mayor
acompañamiento a las poblaciones de casos especiales
de admisión y casos de repitencia.
Existen vacíos en los criterios institucionales
encaminados a establecer apoyos y responsabilidades
de los docentes en relación con las categorías en el
escalafón docente.</t>
  </si>
  <si>
    <t>Inexistencia de un plan de actualización, difusión y socialización del PI Unicaucano.
Inexistencia de un plan de actualización, difusión y socialización del reglamento estudiantil de la Universidad del Cauca.
 Inexistencia de un plan de actualización, difusión y socialización del estatuto profesoral de la Universidad del Cauca.</t>
  </si>
  <si>
    <t>Actualización del estatuto profesoral a 2020 y socializarlo.</t>
  </si>
  <si>
    <t>Se avanzó en el establecimiento del cronograma de trabajo de 2019 a 2022.</t>
  </si>
  <si>
    <t>Avances a 2022</t>
  </si>
  <si>
    <t>Proyecto sin avances en el 2018</t>
  </si>
  <si>
    <t>16-20%</t>
  </si>
  <si>
    <t>36-40%</t>
  </si>
  <si>
    <t>56-60%</t>
  </si>
  <si>
    <t>76-80%</t>
  </si>
  <si>
    <t>96-100%</t>
  </si>
  <si>
    <t>11-15%</t>
  </si>
  <si>
    <t>21-35%</t>
  </si>
  <si>
    <t>41-55%</t>
  </si>
  <si>
    <t>61-75%</t>
  </si>
  <si>
    <t>81-95%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</si>
</sst>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164" formatCode="_-&quot;$&quot;* #,##0_-;\-&quot;$&quot;* #,##0_-;_-&quot;$&quot;* &quot;-&quot;_-;_-@_-"/>
    <numFmt numFmtId="165" formatCode="_(&quot;$&quot;\ * #,##0_);_(&quot;$&quot;\ * \(#,##0\);_(&quot;$&quot;\ * &quot;-&quot;_);_(@_)"/>
    <numFmt numFmtId="166" formatCode="_(&quot;$&quot;\ * #,##0.00_);_(&quot;$&quot;\ * \(#,##0.00\);_(&quot;$&quot;\ * &quot;-&quot;??_);_(@_)"/>
    <numFmt numFmtId="167" formatCode="_(* #,##0.00_);_(* \(#,##0.00\);_(* &quot;-&quot;??_);_(@_)"/>
    <numFmt numFmtId="168" formatCode="_-&quot;$&quot;* #,##0_-;\-&quot;$&quot;* #,##0_-;_-&quot;$&quot;* &quot;-&quot;_-;_-@"/>
    <numFmt numFmtId="169" formatCode="_(&quot;$&quot;\ * #,##0_);_(&quot;$&quot;\ * \(#,##0\);_(&quot;$&quot;\ * &quot;-&quot;??_);_(@_)"/>
    <numFmt numFmtId="170" formatCode="_-&quot;$&quot;* #,##0.00_-;\-&quot;$&quot;* #,##0.00_-;_-&quot;$&quot;* &quot;-&quot;??_-;_-@"/>
    <numFmt numFmtId="171" formatCode="_(* #,##0_);_(* \(#,##0\);_(* &quot;-&quot;??_);_(@_)"/>
    <numFmt numFmtId="172" formatCode="_(* #,##0.0_);_(* \(#,##0.0\);_(* &quot;-&quot;??_);_(@_)"/>
    <numFmt numFmtId="173" formatCode="0.0"/>
    <numFmt numFmtId="174" formatCode="0.0%"/>
    <numFmt numFmtId="175" formatCode="0.000"/>
  </numFmts>
  <fonts count="71">
    <font>
      <sz val="12"/>
      <color rgb="FF000000"/>
      <name val="Arimo"/>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rgb="FFFFFFFF"/>
      <name val="Lato"/>
      <family val="2"/>
    </font>
    <font>
      <sz val="12"/>
      <name val="Arimo"/>
    </font>
    <font>
      <sz val="10"/>
      <name val="Lato"/>
      <family val="2"/>
    </font>
    <font>
      <sz val="10"/>
      <color rgb="FF000000"/>
      <name val="Lato"/>
      <family val="2"/>
    </font>
    <font>
      <sz val="8"/>
      <color rgb="FF000000"/>
      <name val="Calibri"/>
      <family val="2"/>
    </font>
    <font>
      <sz val="10"/>
      <name val="Arial"/>
      <family val="2"/>
    </font>
    <font>
      <sz val="8"/>
      <name val="Arial"/>
      <family val="2"/>
    </font>
    <font>
      <sz val="10"/>
      <color rgb="FF000000"/>
      <name val="Arial"/>
      <family val="2"/>
    </font>
    <font>
      <u/>
      <sz val="12"/>
      <color rgb="FF000000"/>
      <name val="Lato"/>
      <family val="2"/>
    </font>
    <font>
      <sz val="12"/>
      <color rgb="FF000000"/>
      <name val="Lato"/>
      <family val="2"/>
    </font>
    <font>
      <u/>
      <sz val="12"/>
      <color rgb="FF000000"/>
      <name val="Lato"/>
      <family val="2"/>
    </font>
    <font>
      <sz val="18"/>
      <color rgb="FF000000"/>
      <name val="Lato"/>
      <family val="2"/>
    </font>
    <font>
      <b/>
      <sz val="10"/>
      <color rgb="FF000000"/>
      <name val="Lato"/>
      <family val="2"/>
    </font>
    <font>
      <sz val="12"/>
      <color rgb="FF000000"/>
      <name val="Arimo"/>
    </font>
    <font>
      <sz val="10"/>
      <name val="Arial"/>
      <family val="2"/>
    </font>
    <font>
      <sz val="10"/>
      <name val="Arimo"/>
    </font>
    <font>
      <b/>
      <sz val="12"/>
      <color theme="0"/>
      <name val="Arimo"/>
    </font>
    <font>
      <sz val="20"/>
      <color rgb="FF000000"/>
      <name val="Calibri"/>
      <family val="2"/>
      <scheme val="minor"/>
    </font>
    <font>
      <sz val="36"/>
      <color rgb="FF000000"/>
      <name val="Arimo"/>
    </font>
    <font>
      <b/>
      <sz val="12"/>
      <name val="Lato"/>
      <family val="2"/>
    </font>
    <font>
      <sz val="12"/>
      <color theme="1"/>
      <name val="ArialMT"/>
      <family val="2"/>
    </font>
    <font>
      <sz val="10"/>
      <color rgb="FF000000"/>
      <name val="+mj-lt"/>
    </font>
    <font>
      <sz val="10"/>
      <color rgb="FF051423"/>
      <name val="Lato Light"/>
      <family val="2"/>
    </font>
    <font>
      <sz val="12"/>
      <color theme="1"/>
      <name val="Lato"/>
      <family val="2"/>
    </font>
    <font>
      <b/>
      <sz val="11"/>
      <name val="Lato"/>
      <family val="2"/>
    </font>
    <font>
      <sz val="12"/>
      <color theme="0"/>
      <name val="Lato"/>
      <family val="2"/>
    </font>
    <font>
      <sz val="10"/>
      <color theme="1"/>
      <name val="Arial Unicode MS"/>
      <family val="2"/>
    </font>
    <font>
      <sz val="9"/>
      <color theme="1"/>
      <name val="Arial Unicode MS"/>
      <family val="2"/>
    </font>
    <font>
      <b/>
      <sz val="10"/>
      <name val="Arial Unicode MS"/>
      <family val="2"/>
    </font>
    <font>
      <sz val="10"/>
      <color theme="1"/>
      <name val="Lato"/>
      <family val="2"/>
    </font>
    <font>
      <sz val="16"/>
      <color theme="1"/>
      <name val="Lato"/>
      <family val="2"/>
    </font>
    <font>
      <b/>
      <sz val="10"/>
      <color theme="0"/>
      <name val="Lato"/>
      <family val="2"/>
    </font>
    <font>
      <b/>
      <sz val="12"/>
      <color theme="1"/>
      <name val="Lato"/>
      <family val="2"/>
    </font>
    <font>
      <sz val="12"/>
      <name val="Lato"/>
      <family val="2"/>
    </font>
    <font>
      <sz val="18"/>
      <color theme="1"/>
      <name val="Lato"/>
      <family val="2"/>
    </font>
    <font>
      <sz val="10"/>
      <color rgb="FF051423"/>
      <name val="Lato"/>
      <family val="2"/>
    </font>
    <font>
      <sz val="10"/>
      <color theme="0"/>
      <name val="Arial Unicode MS"/>
      <family val="2"/>
    </font>
    <font>
      <sz val="9"/>
      <color theme="0"/>
      <name val="Arial Unicode MS"/>
      <family val="2"/>
    </font>
    <font>
      <b/>
      <sz val="16"/>
      <color theme="1"/>
      <name val="Lato"/>
    </font>
    <font>
      <b/>
      <sz val="16"/>
      <name val="Lato"/>
    </font>
    <font>
      <sz val="16"/>
      <color theme="0"/>
      <name val="Lato"/>
      <family val="2"/>
    </font>
    <font>
      <b/>
      <sz val="8"/>
      <color theme="0"/>
      <name val="Lato"/>
      <family val="2"/>
    </font>
    <font>
      <sz val="10"/>
      <name val="Arial Unicode MS"/>
      <family val="2"/>
    </font>
    <font>
      <sz val="9"/>
      <name val="Arial Unicode MS"/>
      <family val="2"/>
    </font>
    <font>
      <sz val="12"/>
      <color rgb="FFFF0000"/>
      <name val="Lato"/>
      <family val="2"/>
    </font>
    <font>
      <sz val="10"/>
      <color rgb="FFFF0000"/>
      <name val="Arial Unicode MS"/>
      <family val="2"/>
    </font>
    <font>
      <sz val="9"/>
      <color rgb="FFFF0000"/>
      <name val="Arial Unicode MS"/>
      <family val="2"/>
    </font>
    <font>
      <sz val="16"/>
      <name val="Lato"/>
      <family val="2"/>
    </font>
    <font>
      <sz val="16"/>
      <color rgb="FFFF0000"/>
      <name val="Lato"/>
      <family val="2"/>
    </font>
    <font>
      <sz val="12"/>
      <color theme="0"/>
      <name val="Lato"/>
    </font>
    <font>
      <sz val="9"/>
      <name val="Arial"/>
      <family val="2"/>
    </font>
    <font>
      <sz val="11"/>
      <name val="Lato"/>
      <family val="2"/>
    </font>
    <font>
      <sz val="11"/>
      <name val="Lato"/>
    </font>
    <font>
      <b/>
      <sz val="12"/>
      <color theme="1"/>
      <name val="Lato"/>
    </font>
    <font>
      <sz val="10"/>
      <name val="Lato"/>
    </font>
    <font>
      <sz val="12"/>
      <color theme="1"/>
      <name val="Lato"/>
    </font>
    <font>
      <b/>
      <sz val="10"/>
      <name val="Lato"/>
      <family val="2"/>
    </font>
    <font>
      <sz val="10"/>
      <color theme="0"/>
      <name val="Lato"/>
      <family val="2"/>
    </font>
    <font>
      <sz val="9"/>
      <name val="Lato"/>
      <family val="2"/>
    </font>
    <font>
      <sz val="9"/>
      <color theme="1"/>
      <name val="Lato"/>
      <family val="2"/>
    </font>
    <font>
      <sz val="14"/>
      <name val="Lato"/>
      <family val="2"/>
    </font>
    <font>
      <sz val="9"/>
      <color theme="0"/>
      <name val="Arial"/>
      <family val="2"/>
    </font>
    <font>
      <sz val="8"/>
      <color theme="0"/>
      <name val="Arial"/>
      <family val="2"/>
    </font>
    <font>
      <sz val="10"/>
      <color theme="1"/>
      <name val="ArialMT"/>
      <family val="2"/>
    </font>
    <font>
      <sz val="12"/>
      <name val="Lato"/>
    </font>
    <font>
      <sz val="11"/>
      <color theme="1"/>
      <name val="Lato"/>
      <family val="2"/>
    </font>
  </fonts>
  <fills count="56">
    <fill>
      <patternFill patternType="none"/>
    </fill>
    <fill>
      <patternFill patternType="gray125"/>
    </fill>
    <fill>
      <patternFill patternType="solid">
        <fgColor rgb="FFFFFFFF"/>
        <bgColor rgb="FFFFFFFF"/>
      </patternFill>
    </fill>
    <fill>
      <patternFill patternType="solid">
        <fgColor rgb="FFFEF2CB"/>
        <bgColor rgb="FFFEF2CB"/>
      </patternFill>
    </fill>
    <fill>
      <patternFill patternType="solid">
        <fgColor rgb="FFFFF2CC"/>
        <bgColor rgb="FFFFF2CC"/>
      </patternFill>
    </fill>
    <fill>
      <patternFill patternType="solid">
        <fgColor rgb="FFFFE598"/>
        <bgColor rgb="FFFFE598"/>
      </patternFill>
    </fill>
    <fill>
      <patternFill patternType="solid">
        <fgColor rgb="FFFFE699"/>
        <bgColor rgb="FFFFE699"/>
      </patternFill>
    </fill>
    <fill>
      <patternFill patternType="solid">
        <fgColor rgb="FFC5E0B3"/>
        <bgColor rgb="FFC5E0B3"/>
      </patternFill>
    </fill>
    <fill>
      <patternFill patternType="solid">
        <fgColor rgb="FFC6E0B4"/>
        <bgColor rgb="FFC6E0B4"/>
      </patternFill>
    </fill>
    <fill>
      <patternFill patternType="solid">
        <fgColor rgb="FFF7CAAC"/>
        <bgColor rgb="FFF7CAAC"/>
      </patternFill>
    </fill>
    <fill>
      <patternFill patternType="solid">
        <fgColor rgb="FFF8CBAD"/>
        <bgColor rgb="FFF8CBAD"/>
      </patternFill>
    </fill>
    <fill>
      <patternFill patternType="solid">
        <fgColor rgb="FFD0CECE"/>
        <bgColor rgb="FFD0CECE"/>
      </patternFill>
    </fill>
    <fill>
      <patternFill patternType="solid">
        <fgColor rgb="FFD9E2F3"/>
        <bgColor rgb="FFD9E2F3"/>
      </patternFill>
    </fill>
    <fill>
      <patternFill patternType="solid">
        <fgColor theme="9" tint="0.59999389629810485"/>
        <bgColor rgb="FFF7CAAC"/>
      </patternFill>
    </fill>
    <fill>
      <patternFill patternType="solid">
        <fgColor theme="9" tint="0.59999389629810485"/>
        <bgColor indexed="64"/>
      </patternFill>
    </fill>
    <fill>
      <patternFill patternType="solid">
        <fgColor theme="0" tint="-0.14999847407452621"/>
        <bgColor rgb="FFD0CECE"/>
      </patternFill>
    </fill>
    <fill>
      <patternFill patternType="solid">
        <fgColor theme="0" tint="-0.14999847407452621"/>
        <bgColor indexed="64"/>
      </patternFill>
    </fill>
    <fill>
      <patternFill patternType="solid">
        <fgColor theme="6" tint="0.59999389629810485"/>
        <bgColor rgb="FFC5E0B3"/>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rgb="FFFF0000"/>
      </patternFill>
    </fill>
    <fill>
      <patternFill patternType="solid">
        <fgColor theme="0"/>
        <bgColor indexed="64"/>
      </patternFill>
    </fill>
    <fill>
      <patternFill patternType="solid">
        <fgColor theme="0"/>
        <bgColor rgb="FFFFFFFF"/>
      </patternFill>
    </fill>
    <fill>
      <patternFill patternType="solid">
        <fgColor theme="0"/>
        <bgColor rgb="FFD9E2F3"/>
      </patternFill>
    </fill>
    <fill>
      <patternFill patternType="solid">
        <fgColor theme="5"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bgColor indexed="64"/>
      </patternFill>
    </fill>
    <fill>
      <patternFill patternType="solid">
        <fgColor rgb="FFFF0000"/>
        <bgColor indexed="64"/>
      </patternFill>
    </fill>
    <fill>
      <patternFill patternType="solid">
        <fgColor rgb="FFFFFF66"/>
        <bgColor indexed="64"/>
      </patternFill>
    </fill>
    <fill>
      <patternFill patternType="solid">
        <fgColor rgb="FF00B050"/>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rgb="FFFEF2CB"/>
      </patternFill>
    </fill>
    <fill>
      <patternFill patternType="solid">
        <fgColor theme="0"/>
        <bgColor rgb="FFC5E0B3"/>
      </patternFill>
    </fill>
    <fill>
      <patternFill patternType="solid">
        <fgColor theme="0"/>
        <bgColor rgb="FFD0CECE"/>
      </patternFill>
    </fill>
    <fill>
      <patternFill patternType="solid">
        <fgColor rgb="FFFFFF00"/>
        <bgColor rgb="FFC5E0B3"/>
      </patternFill>
    </fill>
    <fill>
      <patternFill patternType="solid">
        <fgColor rgb="FFFFFF00"/>
        <bgColor rgb="FFD0CECE"/>
      </patternFill>
    </fill>
    <fill>
      <patternFill patternType="solid">
        <fgColor rgb="FFFFFF00"/>
        <bgColor rgb="FFFEF2CB"/>
      </patternFill>
    </fill>
  </fills>
  <borders count="67">
    <border>
      <left/>
      <right/>
      <top/>
      <bottom/>
      <diagonal/>
    </border>
    <border>
      <left style="thin">
        <color rgb="FFFFFFFF"/>
      </left>
      <right style="thin">
        <color rgb="FFFFFFFF"/>
      </right>
      <top/>
      <bottom/>
      <diagonal/>
    </border>
    <border>
      <left style="thin">
        <color rgb="FFFFFFFF"/>
      </left>
      <right/>
      <top/>
      <bottom/>
      <diagonal/>
    </border>
    <border>
      <left style="thin">
        <color rgb="FFFFFFFF"/>
      </left>
      <right style="thin">
        <color rgb="FFFFFFFF"/>
      </right>
      <top/>
      <bottom style="thin">
        <color rgb="FF000000"/>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style="thin">
        <color rgb="FF000000"/>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F2F2F2"/>
      </left>
      <right/>
      <top/>
      <bottom style="thin">
        <color rgb="FFF2F2F2"/>
      </bottom>
      <diagonal/>
    </border>
    <border>
      <left/>
      <right/>
      <top/>
      <bottom style="thin">
        <color rgb="FFF2F2F2"/>
      </bottom>
      <diagonal/>
    </border>
    <border>
      <left/>
      <right style="thin">
        <color rgb="FFF2F2F2"/>
      </right>
      <top/>
      <bottom style="thin">
        <color rgb="FFF2F2F2"/>
      </bottom>
      <diagonal/>
    </border>
    <border>
      <left style="thin">
        <color rgb="FFF2F2F2"/>
      </left>
      <right style="thin">
        <color rgb="FFF2F2F2"/>
      </right>
      <top style="thin">
        <color rgb="FFF2F2F2"/>
      </top>
      <bottom/>
      <diagonal/>
    </border>
    <border>
      <left style="thin">
        <color rgb="FFF2F2F2"/>
      </left>
      <right/>
      <top style="thin">
        <color rgb="FFF2F2F2"/>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rgb="FF000000"/>
      </right>
      <top style="thin">
        <color indexed="64"/>
      </top>
      <bottom/>
      <diagonal/>
    </border>
  </borders>
  <cellStyleXfs count="15">
    <xf numFmtId="0" fontId="0" fillId="0" borderId="0"/>
    <xf numFmtId="9"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0" fontId="25" fillId="0" borderId="21"/>
    <xf numFmtId="9" fontId="25" fillId="0" borderId="21" applyFont="0" applyFill="0" applyBorder="0" applyAlignment="0" applyProtection="0"/>
    <xf numFmtId="164" fontId="25" fillId="0" borderId="21" applyFont="0" applyFill="0" applyBorder="0" applyAlignment="0" applyProtection="0"/>
    <xf numFmtId="167" fontId="4" fillId="0" borderId="21" applyFont="0" applyFill="0" applyBorder="0" applyAlignment="0" applyProtection="0"/>
    <xf numFmtId="0" fontId="18" fillId="0" borderId="21"/>
    <xf numFmtId="9" fontId="18" fillId="0" borderId="21" applyFont="0" applyFill="0" applyBorder="0" applyAlignment="0" applyProtection="0"/>
    <xf numFmtId="167" fontId="3" fillId="0" borderId="21" applyFont="0" applyFill="0" applyBorder="0" applyAlignment="0" applyProtection="0"/>
    <xf numFmtId="167" fontId="2" fillId="0" borderId="21" applyFont="0" applyFill="0" applyBorder="0" applyAlignment="0" applyProtection="0"/>
    <xf numFmtId="0" fontId="1" fillId="0" borderId="21"/>
    <xf numFmtId="9" fontId="1" fillId="0" borderId="21" applyFont="0" applyFill="0" applyBorder="0" applyAlignment="0" applyProtection="0"/>
    <xf numFmtId="167" fontId="18" fillId="0" borderId="21" applyFont="0" applyFill="0" applyBorder="0" applyAlignment="0" applyProtection="0"/>
  </cellStyleXfs>
  <cellXfs count="1332">
    <xf numFmtId="0" fontId="0" fillId="0" borderId="0" xfId="0" applyFont="1" applyAlignment="1"/>
    <xf numFmtId="0" fontId="7" fillId="5" borderId="8"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9" fillId="8" borderId="8" xfId="0" applyFont="1" applyFill="1" applyBorder="1" applyAlignment="1">
      <alignment horizontal="center" vertical="center" wrapText="1"/>
    </xf>
    <xf numFmtId="168" fontId="7" fillId="7" borderId="8" xfId="0" applyNumberFormat="1" applyFont="1" applyFill="1" applyBorder="1" applyAlignment="1">
      <alignment horizontal="center" vertical="center" wrapText="1"/>
    </xf>
    <xf numFmtId="0" fontId="7" fillId="7" borderId="12"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7" borderId="12"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8" xfId="0" applyFont="1" applyFill="1" applyBorder="1" applyAlignment="1">
      <alignment vertical="center"/>
    </xf>
    <xf numFmtId="0" fontId="7" fillId="9" borderId="12" xfId="0" applyFont="1" applyFill="1" applyBorder="1" applyAlignment="1">
      <alignment horizontal="center" vertical="center" wrapText="1"/>
    </xf>
    <xf numFmtId="0" fontId="7" fillId="9" borderId="9" xfId="0" applyFont="1" applyFill="1" applyBorder="1" applyAlignment="1">
      <alignment horizontal="center" vertical="center" wrapText="1"/>
    </xf>
    <xf numFmtId="168" fontId="7" fillId="9" borderId="9" xfId="0" applyNumberFormat="1" applyFont="1" applyFill="1" applyBorder="1" applyAlignment="1">
      <alignment vertical="center" wrapText="1"/>
    </xf>
    <xf numFmtId="0" fontId="7" fillId="9" borderId="9" xfId="0" applyFont="1" applyFill="1" applyBorder="1" applyAlignment="1">
      <alignment vertical="center"/>
    </xf>
    <xf numFmtId="0" fontId="8" fillId="9" borderId="8" xfId="0" applyFont="1" applyFill="1" applyBorder="1" applyAlignment="1">
      <alignment horizontal="center" vertical="center" wrapText="1"/>
    </xf>
    <xf numFmtId="168" fontId="7" fillId="9" borderId="12" xfId="0" applyNumberFormat="1" applyFont="1" applyFill="1" applyBorder="1" applyAlignment="1">
      <alignment horizontal="center" vertical="center" wrapText="1"/>
    </xf>
    <xf numFmtId="0" fontId="7" fillId="9" borderId="12" xfId="0" applyFont="1" applyFill="1" applyBorder="1" applyAlignment="1">
      <alignment vertical="center"/>
    </xf>
    <xf numFmtId="0" fontId="10" fillId="11" borderId="8"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8" fillId="11" borderId="18" xfId="0" applyFont="1" applyFill="1" applyBorder="1" applyAlignment="1">
      <alignment horizontal="center" vertical="center" wrapText="1"/>
    </xf>
    <xf numFmtId="0" fontId="8" fillId="11" borderId="8" xfId="0" applyFont="1" applyFill="1" applyBorder="1" applyAlignment="1">
      <alignment horizontal="center" vertical="center" wrapText="1"/>
    </xf>
    <xf numFmtId="168" fontId="7" fillId="11" borderId="8" xfId="0" applyNumberFormat="1"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8" fillId="11" borderId="8" xfId="0" applyFont="1" applyFill="1" applyBorder="1" applyAlignment="1">
      <alignment vertical="center" wrapText="1"/>
    </xf>
    <xf numFmtId="0" fontId="9" fillId="11" borderId="8" xfId="0" applyFont="1" applyFill="1" applyBorder="1" applyAlignment="1">
      <alignment vertical="center"/>
    </xf>
    <xf numFmtId="0" fontId="8" fillId="11" borderId="8" xfId="0" applyFont="1" applyFill="1" applyBorder="1" applyAlignment="1">
      <alignment horizontal="center" vertical="center"/>
    </xf>
    <xf numFmtId="0" fontId="10" fillId="11" borderId="9" xfId="0" applyFont="1" applyFill="1" applyBorder="1" applyAlignment="1">
      <alignment horizontal="center" vertical="center" wrapText="1"/>
    </xf>
    <xf numFmtId="168" fontId="8" fillId="11" borderId="8" xfId="0" applyNumberFormat="1"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11" borderId="9" xfId="0" applyFont="1" applyFill="1" applyBorder="1"/>
    <xf numFmtId="168" fontId="8" fillId="11" borderId="8" xfId="0" applyNumberFormat="1" applyFont="1" applyFill="1" applyBorder="1" applyAlignment="1">
      <alignment horizontal="center" vertical="center"/>
    </xf>
    <xf numFmtId="0" fontId="8" fillId="11" borderId="9" xfId="0" applyFont="1" applyFill="1" applyBorder="1" applyAlignment="1">
      <alignment horizontal="center" vertical="center"/>
    </xf>
    <xf numFmtId="0" fontId="8" fillId="11" borderId="9" xfId="0" applyFont="1" applyFill="1" applyBorder="1" applyAlignment="1">
      <alignment vertical="center" wrapText="1"/>
    </xf>
    <xf numFmtId="0" fontId="8" fillId="2" borderId="21" xfId="0" applyFont="1" applyFill="1" applyBorder="1"/>
    <xf numFmtId="168" fontId="8" fillId="2" borderId="21" xfId="0" applyNumberFormat="1" applyFont="1" applyFill="1" applyBorder="1"/>
    <xf numFmtId="0" fontId="13" fillId="2" borderId="0" xfId="0" applyFont="1" applyFill="1" applyAlignment="1">
      <alignment horizontal="left"/>
    </xf>
    <xf numFmtId="0" fontId="14" fillId="2" borderId="0" xfId="0" applyFont="1" applyFill="1" applyAlignment="1"/>
    <xf numFmtId="0" fontId="15" fillId="2" borderId="0" xfId="0" applyFont="1" applyFill="1" applyAlignment="1"/>
    <xf numFmtId="0" fontId="8" fillId="2" borderId="21" xfId="0" applyFont="1" applyFill="1" applyBorder="1" applyAlignment="1">
      <alignment horizontal="left" vertical="center" readingOrder="1"/>
    </xf>
    <xf numFmtId="0" fontId="16" fillId="12" borderId="21" xfId="0" applyFont="1" applyFill="1" applyBorder="1" applyAlignment="1">
      <alignment horizontal="left"/>
    </xf>
    <xf numFmtId="168" fontId="16" fillId="12" borderId="21" xfId="0" applyNumberFormat="1" applyFont="1" applyFill="1" applyBorder="1" applyAlignment="1">
      <alignment horizontal="left"/>
    </xf>
    <xf numFmtId="0" fontId="8" fillId="2" borderId="21" xfId="0" applyFont="1" applyFill="1" applyBorder="1" applyAlignment="1">
      <alignment vertical="center" wrapText="1"/>
    </xf>
    <xf numFmtId="0" fontId="8" fillId="2" borderId="21" xfId="0" applyFont="1" applyFill="1" applyBorder="1" applyAlignment="1">
      <alignment vertical="center"/>
    </xf>
    <xf numFmtId="9" fontId="8" fillId="2" borderId="21" xfId="0" applyNumberFormat="1" applyFont="1" applyFill="1" applyBorder="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7" fillId="5" borderId="12"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1" xfId="0" applyFont="1" applyFill="1" applyBorder="1" applyAlignment="1">
      <alignment horizontal="left" vertical="center" wrapText="1"/>
    </xf>
    <xf numFmtId="0" fontId="7" fillId="5" borderId="13" xfId="0" applyFont="1" applyFill="1" applyBorder="1" applyAlignment="1">
      <alignment horizontal="center" vertical="center" wrapText="1"/>
    </xf>
    <xf numFmtId="0" fontId="0" fillId="0" borderId="0" xfId="0" applyFont="1" applyAlignment="1"/>
    <xf numFmtId="168" fontId="7" fillId="5" borderId="11" xfId="0" applyNumberFormat="1" applyFont="1" applyFill="1" applyBorder="1" applyAlignment="1">
      <alignment horizontal="left" vertical="center" wrapText="1"/>
    </xf>
    <xf numFmtId="0" fontId="0" fillId="0" borderId="0" xfId="0" applyFont="1" applyAlignment="1"/>
    <xf numFmtId="0" fontId="7" fillId="5" borderId="22"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0" fillId="0" borderId="0" xfId="0" applyFont="1" applyAlignment="1"/>
    <xf numFmtId="0" fontId="7" fillId="7" borderId="22" xfId="0" applyFont="1" applyFill="1" applyBorder="1" applyAlignment="1">
      <alignment horizontal="left" vertical="center" wrapText="1"/>
    </xf>
    <xf numFmtId="0" fontId="7" fillId="9" borderId="11" xfId="0" applyFont="1" applyFill="1" applyBorder="1" applyAlignment="1">
      <alignment vertical="center"/>
    </xf>
    <xf numFmtId="0" fontId="7" fillId="9" borderId="22" xfId="0" applyFont="1" applyFill="1" applyBorder="1" applyAlignment="1">
      <alignment vertical="center" wrapText="1"/>
    </xf>
    <xf numFmtId="0" fontId="7" fillId="9" borderId="12" xfId="0" applyFont="1" applyFill="1" applyBorder="1" applyAlignment="1">
      <alignment horizontal="center" vertical="center" wrapText="1"/>
    </xf>
    <xf numFmtId="0" fontId="0" fillId="0" borderId="0" xfId="0" applyFont="1" applyAlignment="1"/>
    <xf numFmtId="0" fontId="8" fillId="11" borderId="11"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8" fillId="11" borderId="11" xfId="0" applyFont="1" applyFill="1" applyBorder="1" applyAlignment="1">
      <alignment vertical="center" wrapText="1"/>
    </xf>
    <xf numFmtId="0" fontId="19" fillId="11" borderId="18" xfId="0" applyFont="1" applyFill="1" applyBorder="1" applyAlignment="1">
      <alignment horizontal="center" vertical="center" wrapText="1"/>
    </xf>
    <xf numFmtId="0" fontId="8" fillId="11" borderId="11" xfId="0" applyFont="1" applyFill="1" applyBorder="1"/>
    <xf numFmtId="0" fontId="7" fillId="13" borderId="12" xfId="0" applyFont="1" applyFill="1" applyBorder="1" applyAlignment="1">
      <alignment horizontal="center" vertical="center" wrapText="1"/>
    </xf>
    <xf numFmtId="0" fontId="7" fillId="9" borderId="8" xfId="0" applyFont="1" applyFill="1" applyBorder="1" applyAlignment="1">
      <alignment vertical="center" wrapText="1"/>
    </xf>
    <xf numFmtId="0" fontId="7" fillId="15" borderId="8" xfId="0" applyFont="1" applyFill="1" applyBorder="1" applyAlignment="1">
      <alignment horizontal="center" vertical="center" wrapText="1"/>
    </xf>
    <xf numFmtId="0" fontId="8" fillId="15" borderId="8"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7" fillId="7" borderId="22" xfId="0" applyFont="1" applyFill="1" applyBorder="1" applyAlignment="1">
      <alignment horizontal="right" vertical="center" wrapText="1"/>
    </xf>
    <xf numFmtId="1" fontId="7" fillId="7" borderId="22" xfId="0" applyNumberFormat="1" applyFont="1" applyFill="1" applyBorder="1" applyAlignment="1">
      <alignment horizontal="right" vertical="center" wrapText="1"/>
    </xf>
    <xf numFmtId="0" fontId="7" fillId="7" borderId="11" xfId="0" applyFont="1" applyFill="1" applyBorder="1" applyAlignment="1">
      <alignment horizontal="right" vertical="center" wrapText="1"/>
    </xf>
    <xf numFmtId="0" fontId="10" fillId="11" borderId="12" xfId="0" applyFont="1" applyFill="1" applyBorder="1" applyAlignment="1">
      <alignment horizontal="center" vertical="center" wrapText="1"/>
    </xf>
    <xf numFmtId="0" fontId="22" fillId="12" borderId="21" xfId="0" applyFont="1" applyFill="1" applyBorder="1" applyAlignment="1">
      <alignment horizontal="left"/>
    </xf>
    <xf numFmtId="0" fontId="5" fillId="20" borderId="4" xfId="0" applyFont="1" applyFill="1" applyBorder="1" applyAlignment="1">
      <alignment horizontal="center" vertical="center" wrapText="1"/>
    </xf>
    <xf numFmtId="168" fontId="5" fillId="20" borderId="5" xfId="0" applyNumberFormat="1" applyFont="1" applyFill="1" applyBorder="1" applyAlignment="1">
      <alignment vertical="center" wrapText="1"/>
    </xf>
    <xf numFmtId="0" fontId="7" fillId="5" borderId="13" xfId="0" applyFont="1" applyFill="1" applyBorder="1" applyAlignment="1">
      <alignment horizontal="center" vertical="center" wrapText="1"/>
    </xf>
    <xf numFmtId="0" fontId="7" fillId="5" borderId="11" xfId="0" applyFont="1" applyFill="1" applyBorder="1" applyAlignment="1">
      <alignment horizontal="center" vertical="center" wrapText="1"/>
    </xf>
    <xf numFmtId="9" fontId="8" fillId="2" borderId="21" xfId="1" applyFont="1" applyFill="1" applyBorder="1"/>
    <xf numFmtId="9" fontId="16" fillId="12" borderId="21" xfId="1" applyFont="1" applyFill="1" applyBorder="1" applyAlignment="1">
      <alignment horizontal="left"/>
    </xf>
    <xf numFmtId="9" fontId="0" fillId="0" borderId="0" xfId="1" applyFont="1" applyAlignment="1"/>
    <xf numFmtId="0" fontId="5" fillId="20" borderId="38" xfId="0" applyFont="1" applyFill="1" applyBorder="1" applyAlignment="1">
      <alignment horizontal="center" vertical="center" wrapText="1"/>
    </xf>
    <xf numFmtId="0" fontId="5" fillId="20" borderId="39" xfId="0" applyFont="1" applyFill="1" applyBorder="1" applyAlignment="1">
      <alignment horizontal="center" vertical="center" wrapText="1"/>
    </xf>
    <xf numFmtId="9" fontId="7" fillId="7" borderId="18" xfId="1" applyFont="1" applyFill="1" applyBorder="1" applyAlignment="1">
      <alignment horizontal="center" vertical="center" wrapText="1"/>
    </xf>
    <xf numFmtId="0" fontId="7" fillId="7" borderId="40" xfId="0" applyFont="1" applyFill="1" applyBorder="1" applyAlignment="1">
      <alignment horizontal="left" vertical="center" wrapText="1"/>
    </xf>
    <xf numFmtId="9" fontId="7" fillId="9" borderId="14" xfId="1" applyFont="1" applyFill="1" applyBorder="1" applyAlignment="1">
      <alignment horizontal="center" vertical="center" wrapText="1"/>
    </xf>
    <xf numFmtId="0" fontId="7" fillId="9" borderId="23" xfId="0" applyFont="1" applyFill="1" applyBorder="1" applyAlignment="1">
      <alignment vertical="center" wrapText="1"/>
    </xf>
    <xf numFmtId="0" fontId="7" fillId="9" borderId="23" xfId="0" applyFont="1" applyFill="1" applyBorder="1" applyAlignment="1">
      <alignment horizontal="center" vertical="center"/>
    </xf>
    <xf numFmtId="0" fontId="19" fillId="11" borderId="40" xfId="0" applyFont="1" applyFill="1" applyBorder="1" applyAlignment="1">
      <alignment vertical="center" wrapText="1"/>
    </xf>
    <xf numFmtId="0" fontId="10" fillId="11" borderId="40" xfId="0" applyFont="1" applyFill="1" applyBorder="1" applyAlignment="1">
      <alignment vertical="center" wrapText="1"/>
    </xf>
    <xf numFmtId="0" fontId="10" fillId="11" borderId="47" xfId="0" applyFont="1" applyFill="1" applyBorder="1" applyAlignment="1">
      <alignment horizontal="center" vertical="center" wrapText="1"/>
    </xf>
    <xf numFmtId="0" fontId="8" fillId="11" borderId="19" xfId="0" applyFont="1" applyFill="1" applyBorder="1" applyAlignment="1">
      <alignment horizontal="center" vertical="center" wrapText="1"/>
    </xf>
    <xf numFmtId="0" fontId="0" fillId="0" borderId="0" xfId="0" applyFont="1" applyAlignment="1"/>
    <xf numFmtId="9" fontId="7" fillId="3" borderId="22" xfId="1"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8" fillId="11" borderId="25" xfId="0" applyFont="1" applyFill="1" applyBorder="1" applyAlignment="1">
      <alignment horizontal="center" vertical="center" wrapText="1"/>
    </xf>
    <xf numFmtId="0" fontId="0" fillId="0" borderId="0" xfId="0" applyFont="1" applyAlignment="1"/>
    <xf numFmtId="0" fontId="8" fillId="11" borderId="12" xfId="0" applyFont="1" applyFill="1" applyBorder="1" applyAlignment="1">
      <alignment vertical="center" wrapText="1"/>
    </xf>
    <xf numFmtId="0" fontId="8" fillId="11" borderId="12"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11" borderId="22"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5" fillId="20" borderId="22" xfId="0" applyFont="1" applyFill="1" applyBorder="1" applyAlignment="1">
      <alignment horizontal="center" vertical="center" wrapText="1"/>
    </xf>
    <xf numFmtId="1" fontId="7" fillId="5" borderId="13" xfId="2" applyNumberFormat="1" applyFont="1" applyFill="1" applyBorder="1" applyAlignment="1">
      <alignment horizontal="right" vertical="center" wrapText="1"/>
    </xf>
    <xf numFmtId="1" fontId="7" fillId="5" borderId="13" xfId="0" applyNumberFormat="1" applyFont="1" applyFill="1" applyBorder="1" applyAlignment="1">
      <alignment horizontal="right" vertical="center" wrapText="1"/>
    </xf>
    <xf numFmtId="1" fontId="7" fillId="5" borderId="22" xfId="2" applyNumberFormat="1" applyFont="1" applyFill="1" applyBorder="1" applyAlignment="1">
      <alignment horizontal="right" vertical="center" wrapText="1"/>
    </xf>
    <xf numFmtId="173" fontId="7" fillId="5" borderId="22" xfId="2" applyNumberFormat="1" applyFont="1" applyFill="1" applyBorder="1" applyAlignment="1">
      <alignment horizontal="right" vertical="center" wrapText="1"/>
    </xf>
    <xf numFmtId="0" fontId="7" fillId="5" borderId="22" xfId="0" applyFont="1" applyFill="1" applyBorder="1" applyAlignment="1">
      <alignment horizontal="right" vertical="center" wrapText="1"/>
    </xf>
    <xf numFmtId="1" fontId="7" fillId="7" borderId="8" xfId="2" applyNumberFormat="1" applyFont="1" applyFill="1" applyBorder="1" applyAlignment="1">
      <alignment horizontal="right" vertical="center" wrapText="1"/>
    </xf>
    <xf numFmtId="0" fontId="7" fillId="7" borderId="8" xfId="0" applyFont="1" applyFill="1" applyBorder="1" applyAlignment="1">
      <alignment horizontal="right" vertical="center" wrapText="1"/>
    </xf>
    <xf numFmtId="1" fontId="7" fillId="7" borderId="12" xfId="2" applyNumberFormat="1" applyFont="1" applyFill="1" applyBorder="1" applyAlignment="1">
      <alignment horizontal="right" vertical="center" wrapText="1"/>
    </xf>
    <xf numFmtId="171" fontId="7" fillId="7" borderId="12" xfId="2" applyNumberFormat="1" applyFont="1" applyFill="1" applyBorder="1" applyAlignment="1">
      <alignment horizontal="right" vertical="center" wrapText="1"/>
    </xf>
    <xf numFmtId="0" fontId="7" fillId="7" borderId="12" xfId="0" applyFont="1" applyFill="1" applyBorder="1" applyAlignment="1">
      <alignment horizontal="right" vertical="center" wrapText="1"/>
    </xf>
    <xf numFmtId="1" fontId="7" fillId="7" borderId="22" xfId="2" applyNumberFormat="1" applyFont="1" applyFill="1" applyBorder="1" applyAlignment="1">
      <alignment horizontal="right" vertical="center" wrapText="1"/>
    </xf>
    <xf numFmtId="171" fontId="7" fillId="7" borderId="22" xfId="2" applyNumberFormat="1" applyFont="1" applyFill="1" applyBorder="1" applyAlignment="1">
      <alignment horizontal="right" vertical="center" wrapText="1"/>
    </xf>
    <xf numFmtId="0" fontId="8" fillId="11" borderId="11" xfId="0" applyFont="1" applyFill="1" applyBorder="1" applyAlignment="1">
      <alignment horizontal="right" vertical="center"/>
    </xf>
    <xf numFmtId="171" fontId="8" fillId="11" borderId="11" xfId="2" applyNumberFormat="1" applyFont="1" applyFill="1" applyBorder="1" applyAlignment="1">
      <alignment horizontal="right" vertical="center"/>
    </xf>
    <xf numFmtId="1" fontId="8" fillId="11" borderId="11" xfId="2" applyNumberFormat="1" applyFont="1" applyFill="1" applyBorder="1" applyAlignment="1">
      <alignment horizontal="right" vertical="center" wrapText="1"/>
    </xf>
    <xf numFmtId="1" fontId="8" fillId="11" borderId="11" xfId="0" applyNumberFormat="1" applyFont="1" applyFill="1" applyBorder="1" applyAlignment="1">
      <alignment horizontal="right" vertical="center"/>
    </xf>
    <xf numFmtId="1" fontId="8" fillId="11" borderId="22" xfId="3" applyNumberFormat="1" applyFont="1" applyFill="1" applyBorder="1" applyAlignment="1">
      <alignment horizontal="right" vertical="center"/>
    </xf>
    <xf numFmtId="0" fontId="8" fillId="11" borderId="22" xfId="0" applyFont="1" applyFill="1" applyBorder="1" applyAlignment="1">
      <alignment horizontal="right" vertical="center"/>
    </xf>
    <xf numFmtId="1" fontId="8" fillId="11" borderId="11" xfId="3" applyNumberFormat="1" applyFont="1" applyFill="1" applyBorder="1" applyAlignment="1">
      <alignment horizontal="right" vertical="center"/>
    </xf>
    <xf numFmtId="172" fontId="7" fillId="5" borderId="13" xfId="2" applyNumberFormat="1" applyFont="1" applyFill="1" applyBorder="1" applyAlignment="1">
      <alignment horizontal="right" vertical="center" wrapText="1"/>
    </xf>
    <xf numFmtId="167" fontId="7" fillId="5" borderId="22" xfId="2" applyNumberFormat="1" applyFont="1" applyFill="1" applyBorder="1" applyAlignment="1">
      <alignment horizontal="right" vertical="center" wrapText="1"/>
    </xf>
    <xf numFmtId="1" fontId="7" fillId="9" borderId="11" xfId="2" applyNumberFormat="1" applyFont="1" applyFill="1" applyBorder="1" applyAlignment="1">
      <alignment horizontal="right" vertical="center"/>
    </xf>
    <xf numFmtId="1" fontId="7" fillId="9" borderId="11" xfId="0" applyNumberFormat="1" applyFont="1" applyFill="1" applyBorder="1" applyAlignment="1">
      <alignment horizontal="right" vertical="center"/>
    </xf>
    <xf numFmtId="171" fontId="7" fillId="9" borderId="11" xfId="2" applyNumberFormat="1" applyFont="1" applyFill="1" applyBorder="1" applyAlignment="1">
      <alignment horizontal="right" vertical="center"/>
    </xf>
    <xf numFmtId="0" fontId="7" fillId="9" borderId="11" xfId="0" applyFont="1" applyFill="1" applyBorder="1" applyAlignment="1">
      <alignment horizontal="right" vertical="center"/>
    </xf>
    <xf numFmtId="1" fontId="7" fillId="9" borderId="12" xfId="2" applyNumberFormat="1" applyFont="1" applyFill="1" applyBorder="1" applyAlignment="1">
      <alignment horizontal="right" vertical="center"/>
    </xf>
    <xf numFmtId="1" fontId="7" fillId="9" borderId="12" xfId="0" applyNumberFormat="1" applyFont="1" applyFill="1" applyBorder="1" applyAlignment="1">
      <alignment horizontal="right" vertical="center"/>
    </xf>
    <xf numFmtId="171" fontId="7" fillId="9" borderId="12" xfId="2" applyNumberFormat="1" applyFont="1" applyFill="1" applyBorder="1" applyAlignment="1">
      <alignment horizontal="right" vertical="center"/>
    </xf>
    <xf numFmtId="0" fontId="7" fillId="9" borderId="12" xfId="0" applyFont="1" applyFill="1" applyBorder="1" applyAlignment="1">
      <alignment horizontal="right" vertical="center"/>
    </xf>
    <xf numFmtId="1" fontId="7" fillId="9" borderId="22" xfId="2" applyNumberFormat="1" applyFont="1" applyFill="1" applyBorder="1" applyAlignment="1">
      <alignment horizontal="right" vertical="center" wrapText="1"/>
    </xf>
    <xf numFmtId="1" fontId="7" fillId="9" borderId="22" xfId="0" applyNumberFormat="1" applyFont="1" applyFill="1" applyBorder="1" applyAlignment="1">
      <alignment horizontal="right" vertical="center" wrapText="1"/>
    </xf>
    <xf numFmtId="171" fontId="7" fillId="9" borderId="22" xfId="2" applyNumberFormat="1" applyFont="1" applyFill="1" applyBorder="1" applyAlignment="1">
      <alignment horizontal="right" vertical="center" wrapText="1"/>
    </xf>
    <xf numFmtId="0" fontId="7" fillId="9" borderId="22" xfId="0" applyFont="1" applyFill="1" applyBorder="1" applyAlignment="1">
      <alignment horizontal="right" vertical="center" wrapText="1"/>
    </xf>
    <xf numFmtId="2" fontId="7" fillId="9" borderId="11" xfId="0" applyNumberFormat="1" applyFont="1" applyFill="1" applyBorder="1" applyAlignment="1">
      <alignment horizontal="right" vertical="center"/>
    </xf>
    <xf numFmtId="2" fontId="7" fillId="9" borderId="16" xfId="0" applyNumberFormat="1" applyFont="1" applyFill="1" applyBorder="1" applyAlignment="1">
      <alignment horizontal="right" vertical="center"/>
    </xf>
    <xf numFmtId="1" fontId="7" fillId="9" borderId="8" xfId="2" applyNumberFormat="1" applyFont="1" applyFill="1" applyBorder="1" applyAlignment="1">
      <alignment horizontal="right" vertical="center"/>
    </xf>
    <xf numFmtId="1" fontId="7" fillId="9" borderId="8" xfId="0" applyNumberFormat="1" applyFont="1" applyFill="1" applyBorder="1" applyAlignment="1">
      <alignment horizontal="right" vertical="center"/>
    </xf>
    <xf numFmtId="1" fontId="7" fillId="9" borderId="18" xfId="0" applyNumberFormat="1" applyFont="1" applyFill="1" applyBorder="1" applyAlignment="1">
      <alignment horizontal="right" vertical="center"/>
    </xf>
    <xf numFmtId="171" fontId="7" fillId="9" borderId="8" xfId="2" applyNumberFormat="1" applyFont="1" applyFill="1" applyBorder="1" applyAlignment="1">
      <alignment horizontal="right" vertical="center"/>
    </xf>
    <xf numFmtId="1" fontId="7" fillId="9" borderId="16" xfId="0" applyNumberFormat="1" applyFont="1" applyFill="1" applyBorder="1" applyAlignment="1">
      <alignment horizontal="right" vertical="center"/>
    </xf>
    <xf numFmtId="1" fontId="7" fillId="9" borderId="9" xfId="2" applyNumberFormat="1" applyFont="1" applyFill="1" applyBorder="1" applyAlignment="1">
      <alignment horizontal="right" vertical="center"/>
    </xf>
    <xf numFmtId="173" fontId="7" fillId="9" borderId="8" xfId="2" applyNumberFormat="1" applyFont="1" applyFill="1" applyBorder="1" applyAlignment="1">
      <alignment horizontal="right" vertical="center"/>
    </xf>
    <xf numFmtId="173" fontId="7" fillId="9" borderId="8" xfId="0" applyNumberFormat="1" applyFont="1" applyFill="1" applyBorder="1" applyAlignment="1">
      <alignment horizontal="right" vertical="center"/>
    </xf>
    <xf numFmtId="172" fontId="7" fillId="9" borderId="8" xfId="2" applyNumberFormat="1" applyFont="1" applyFill="1" applyBorder="1" applyAlignment="1">
      <alignment horizontal="right" vertical="center"/>
    </xf>
    <xf numFmtId="1" fontId="10" fillId="11" borderId="18" xfId="2" applyNumberFormat="1" applyFont="1" applyFill="1" applyBorder="1" applyAlignment="1">
      <alignment horizontal="right" vertical="center" wrapText="1"/>
    </xf>
    <xf numFmtId="173" fontId="10" fillId="11" borderId="18" xfId="2" applyNumberFormat="1" applyFont="1" applyFill="1" applyBorder="1" applyAlignment="1">
      <alignment horizontal="right" vertical="center" wrapText="1"/>
    </xf>
    <xf numFmtId="0" fontId="10" fillId="11" borderId="18" xfId="0" applyFont="1" applyFill="1" applyBorder="1" applyAlignment="1">
      <alignment horizontal="right" vertical="center" wrapText="1"/>
    </xf>
    <xf numFmtId="172" fontId="10" fillId="11" borderId="18" xfId="2" applyNumberFormat="1" applyFont="1" applyFill="1" applyBorder="1" applyAlignment="1">
      <alignment horizontal="right" vertical="center" wrapText="1"/>
    </xf>
    <xf numFmtId="171" fontId="10" fillId="11" borderId="18" xfId="2" applyNumberFormat="1" applyFont="1" applyFill="1" applyBorder="1" applyAlignment="1">
      <alignment horizontal="right" vertical="center" wrapText="1"/>
    </xf>
    <xf numFmtId="1" fontId="10" fillId="11" borderId="18" xfId="0" applyNumberFormat="1" applyFont="1" applyFill="1" applyBorder="1" applyAlignment="1">
      <alignment horizontal="right" vertical="center" wrapText="1"/>
    </xf>
    <xf numFmtId="0" fontId="8" fillId="11" borderId="9" xfId="0" applyFont="1" applyFill="1" applyBorder="1" applyAlignment="1">
      <alignment horizontal="right" vertical="center"/>
    </xf>
    <xf numFmtId="171" fontId="8" fillId="11" borderId="9" xfId="2" applyNumberFormat="1" applyFont="1" applyFill="1" applyBorder="1" applyAlignment="1">
      <alignment horizontal="right" vertical="center"/>
    </xf>
    <xf numFmtId="1" fontId="8" fillId="11" borderId="9" xfId="2" applyNumberFormat="1" applyFont="1" applyFill="1" applyBorder="1" applyAlignment="1">
      <alignment horizontal="right" vertical="center"/>
    </xf>
    <xf numFmtId="1" fontId="8" fillId="11" borderId="9" xfId="2" applyNumberFormat="1" applyFont="1" applyFill="1" applyBorder="1" applyAlignment="1">
      <alignment horizontal="right" vertical="center" wrapText="1"/>
    </xf>
    <xf numFmtId="171" fontId="8" fillId="11" borderId="9" xfId="2" applyNumberFormat="1" applyFont="1" applyFill="1" applyBorder="1" applyAlignment="1">
      <alignment horizontal="right" vertical="center" wrapText="1"/>
    </xf>
    <xf numFmtId="1" fontId="8" fillId="11" borderId="13" xfId="3" applyNumberFormat="1" applyFont="1" applyFill="1" applyBorder="1" applyAlignment="1">
      <alignment horizontal="right" vertical="center"/>
    </xf>
    <xf numFmtId="0" fontId="8" fillId="11" borderId="13" xfId="0" applyFont="1" applyFill="1" applyBorder="1" applyAlignment="1">
      <alignment horizontal="right" vertical="center"/>
    </xf>
    <xf numFmtId="0" fontId="8" fillId="11" borderId="13" xfId="0" applyFont="1" applyFill="1" applyBorder="1"/>
    <xf numFmtId="0" fontId="8" fillId="15" borderId="22" xfId="0" applyFont="1" applyFill="1" applyBorder="1" applyAlignment="1">
      <alignment horizontal="center" vertical="center" wrapText="1"/>
    </xf>
    <xf numFmtId="0" fontId="8" fillId="11" borderId="22" xfId="0" applyFont="1" applyFill="1" applyBorder="1" applyAlignment="1">
      <alignment vertical="center" wrapText="1"/>
    </xf>
    <xf numFmtId="0" fontId="8" fillId="11" borderId="22" xfId="0" applyFont="1" applyFill="1" applyBorder="1"/>
    <xf numFmtId="1" fontId="8" fillId="11" borderId="25" xfId="3" applyNumberFormat="1" applyFont="1" applyFill="1" applyBorder="1" applyAlignment="1">
      <alignment horizontal="right" vertical="center"/>
    </xf>
    <xf numFmtId="0" fontId="8" fillId="11" borderId="25" xfId="0" applyFont="1" applyFill="1" applyBorder="1"/>
    <xf numFmtId="0" fontId="8" fillId="11" borderId="24" xfId="0" applyFont="1" applyFill="1" applyBorder="1"/>
    <xf numFmtId="0" fontId="8" fillId="11" borderId="25" xfId="0" applyFont="1" applyFill="1" applyBorder="1" applyAlignment="1">
      <alignment horizontal="right" vertical="center"/>
    </xf>
    <xf numFmtId="0" fontId="7" fillId="3" borderId="22" xfId="0" applyFont="1" applyFill="1" applyBorder="1" applyAlignment="1">
      <alignment horizontal="center" wrapText="1"/>
    </xf>
    <xf numFmtId="0" fontId="8" fillId="3" borderId="22" xfId="0" applyFont="1" applyFill="1" applyBorder="1" applyAlignment="1">
      <alignment horizontal="center" wrapText="1"/>
    </xf>
    <xf numFmtId="0" fontId="8" fillId="3" borderId="22" xfId="0" applyFont="1" applyFill="1" applyBorder="1" applyAlignment="1">
      <alignment vertical="center" wrapText="1"/>
    </xf>
    <xf numFmtId="0" fontId="7" fillId="3" borderId="22" xfId="0" applyFont="1" applyFill="1" applyBorder="1" applyAlignment="1">
      <alignment horizontal="left" vertical="center" wrapText="1"/>
    </xf>
    <xf numFmtId="0" fontId="8" fillId="3" borderId="22" xfId="0" applyFont="1" applyFill="1" applyBorder="1" applyAlignment="1">
      <alignment horizontal="center" vertical="center" wrapText="1"/>
    </xf>
    <xf numFmtId="0" fontId="7" fillId="5" borderId="22" xfId="0" applyFont="1" applyFill="1" applyBorder="1" applyAlignment="1">
      <alignment horizontal="left" vertical="center" wrapText="1"/>
    </xf>
    <xf numFmtId="0" fontId="7" fillId="17" borderId="22"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13" borderId="22"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13" borderId="22" xfId="0" applyFont="1" applyFill="1" applyBorder="1" applyAlignment="1">
      <alignment horizontal="center" vertical="center" wrapText="1"/>
    </xf>
    <xf numFmtId="0" fontId="7" fillId="15" borderId="22"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5" fillId="20" borderId="22" xfId="0" applyFont="1" applyFill="1" applyBorder="1" applyAlignment="1">
      <alignment horizontal="center" vertical="center"/>
    </xf>
    <xf numFmtId="0" fontId="7" fillId="5" borderId="13" xfId="0" applyFont="1" applyFill="1" applyBorder="1" applyAlignment="1">
      <alignment horizontal="right" vertical="center" wrapText="1"/>
    </xf>
    <xf numFmtId="0" fontId="8" fillId="11" borderId="1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7" fillId="3" borderId="22" xfId="0" applyFont="1" applyFill="1" applyBorder="1" applyAlignment="1">
      <alignment horizontal="center" vertical="center" wrapText="1"/>
    </xf>
    <xf numFmtId="1" fontId="7" fillId="3" borderId="22" xfId="2" applyNumberFormat="1" applyFont="1" applyFill="1" applyBorder="1" applyAlignment="1">
      <alignment horizontal="right" vertical="center" wrapText="1"/>
    </xf>
    <xf numFmtId="1" fontId="7" fillId="3" borderId="22" xfId="1" applyNumberFormat="1" applyFont="1" applyFill="1" applyBorder="1" applyAlignment="1">
      <alignment horizontal="right" vertical="center" wrapText="1"/>
    </xf>
    <xf numFmtId="0" fontId="7" fillId="3" borderId="22" xfId="1" applyNumberFormat="1" applyFont="1" applyFill="1" applyBorder="1" applyAlignment="1">
      <alignment horizontal="right" vertical="center" wrapText="1"/>
    </xf>
    <xf numFmtId="0" fontId="7" fillId="3" borderId="22" xfId="0" applyFont="1" applyFill="1" applyBorder="1" applyAlignment="1">
      <alignment vertical="center" wrapText="1"/>
    </xf>
    <xf numFmtId="168" fontId="7" fillId="3" borderId="22" xfId="0" applyNumberFormat="1" applyFont="1" applyFill="1" applyBorder="1" applyAlignment="1">
      <alignment horizontal="center" vertical="center" wrapText="1"/>
    </xf>
    <xf numFmtId="3" fontId="7" fillId="3" borderId="22" xfId="0" applyNumberFormat="1" applyFont="1" applyFill="1" applyBorder="1" applyAlignment="1">
      <alignment horizontal="right" vertical="center" wrapText="1"/>
    </xf>
    <xf numFmtId="171" fontId="7" fillId="3" borderId="22" xfId="2" applyNumberFormat="1" applyFont="1" applyFill="1" applyBorder="1" applyAlignment="1">
      <alignment horizontal="right" vertical="center" wrapText="1"/>
    </xf>
    <xf numFmtId="168" fontId="7" fillId="3" borderId="22" xfId="0" applyNumberFormat="1" applyFont="1" applyFill="1" applyBorder="1" applyAlignment="1">
      <alignment horizontal="left" vertical="center" wrapText="1"/>
    </xf>
    <xf numFmtId="172" fontId="7" fillId="3" borderId="22" xfId="2" applyNumberFormat="1" applyFont="1" applyFill="1" applyBorder="1" applyAlignment="1">
      <alignment horizontal="right" vertical="center" wrapText="1"/>
    </xf>
    <xf numFmtId="0" fontId="7" fillId="3" borderId="22" xfId="0" applyFont="1" applyFill="1" applyBorder="1" applyAlignment="1">
      <alignment horizontal="right" vertical="center" wrapText="1"/>
    </xf>
    <xf numFmtId="0" fontId="9" fillId="4" borderId="22" xfId="0" applyFont="1" applyFill="1" applyBorder="1" applyAlignment="1">
      <alignment horizontal="center" vertical="center" wrapText="1"/>
    </xf>
    <xf numFmtId="1" fontId="7" fillId="3" borderId="22" xfId="0" applyNumberFormat="1" applyFont="1" applyFill="1" applyBorder="1" applyAlignment="1">
      <alignment horizontal="right" vertical="center" wrapText="1"/>
    </xf>
    <xf numFmtId="9" fontId="8" fillId="3" borderId="22" xfId="0" applyNumberFormat="1" applyFont="1" applyFill="1" applyBorder="1" applyAlignment="1">
      <alignment horizontal="center" vertical="center" wrapText="1"/>
    </xf>
    <xf numFmtId="1" fontId="8" fillId="3" borderId="22" xfId="2" applyNumberFormat="1" applyFont="1" applyFill="1" applyBorder="1" applyAlignment="1">
      <alignment horizontal="right" vertical="center" wrapText="1"/>
    </xf>
    <xf numFmtId="9" fontId="8" fillId="3" borderId="22" xfId="0" applyNumberFormat="1" applyFont="1" applyFill="1" applyBorder="1" applyAlignment="1">
      <alignment vertical="center" wrapText="1"/>
    </xf>
    <xf numFmtId="1" fontId="8" fillId="11" borderId="25" xfId="1" applyNumberFormat="1" applyFont="1" applyFill="1" applyBorder="1" applyAlignment="1">
      <alignment horizontal="right" vertical="center"/>
    </xf>
    <xf numFmtId="1" fontId="10" fillId="11" borderId="18" xfId="1" applyNumberFormat="1" applyFont="1" applyFill="1" applyBorder="1" applyAlignment="1">
      <alignment horizontal="right" vertical="center" wrapText="1"/>
    </xf>
    <xf numFmtId="1" fontId="7" fillId="7" borderId="22" xfId="1" applyNumberFormat="1" applyFont="1" applyFill="1" applyBorder="1" applyAlignment="1">
      <alignment horizontal="right" vertical="center" wrapText="1"/>
    </xf>
    <xf numFmtId="173" fontId="7" fillId="3" borderId="22" xfId="2" applyNumberFormat="1" applyFont="1" applyFill="1" applyBorder="1" applyAlignment="1">
      <alignment horizontal="right" vertical="center" wrapText="1"/>
    </xf>
    <xf numFmtId="173" fontId="7" fillId="3" borderId="22" xfId="0" applyNumberFormat="1" applyFont="1" applyFill="1" applyBorder="1" applyAlignment="1">
      <alignment horizontal="right" vertical="center" wrapText="1"/>
    </xf>
    <xf numFmtId="173" fontId="8" fillId="3" borderId="22" xfId="2" applyNumberFormat="1" applyFont="1" applyFill="1" applyBorder="1" applyAlignment="1">
      <alignment horizontal="right" vertical="center" wrapText="1"/>
    </xf>
    <xf numFmtId="0" fontId="8" fillId="3" borderId="22" xfId="0" applyFont="1" applyFill="1" applyBorder="1" applyAlignment="1">
      <alignment horizontal="right" vertical="center" wrapText="1"/>
    </xf>
    <xf numFmtId="9" fontId="7" fillId="9" borderId="16" xfId="1" applyFont="1" applyFill="1" applyBorder="1" applyAlignment="1">
      <alignment horizontal="center" vertical="center" wrapText="1"/>
    </xf>
    <xf numFmtId="0" fontId="8" fillId="11" borderId="22" xfId="0" applyFont="1" applyFill="1" applyBorder="1" applyAlignment="1">
      <alignment horizontal="center" vertical="center" wrapText="1"/>
    </xf>
    <xf numFmtId="0" fontId="5" fillId="20" borderId="22" xfId="0" applyFont="1" applyFill="1" applyBorder="1" applyAlignment="1">
      <alignment horizontal="center" vertical="center" wrapText="1"/>
    </xf>
    <xf numFmtId="9" fontId="7" fillId="3" borderId="22" xfId="1" applyFont="1" applyFill="1" applyBorder="1" applyAlignment="1">
      <alignment horizontal="center" vertical="center" wrapText="1"/>
    </xf>
    <xf numFmtId="9" fontId="8" fillId="3" borderId="22" xfId="1" applyFont="1" applyFill="1" applyBorder="1" applyAlignment="1">
      <alignment horizontal="center" vertical="center" wrapText="1"/>
    </xf>
    <xf numFmtId="0" fontId="7" fillId="3" borderId="22" xfId="0" applyFont="1" applyFill="1" applyBorder="1" applyAlignment="1">
      <alignment horizontal="center" vertical="center" wrapText="1"/>
    </xf>
    <xf numFmtId="0" fontId="8" fillId="11" borderId="22"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14" fillId="2" borderId="0" xfId="0" applyFont="1" applyFill="1" applyAlignment="1"/>
    <xf numFmtId="0" fontId="0" fillId="0" borderId="0" xfId="0" applyFont="1" applyAlignment="1"/>
    <xf numFmtId="0" fontId="7" fillId="11" borderId="22"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13" borderId="22"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15" borderId="22"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7" fillId="15" borderId="22" xfId="0" applyFont="1" applyFill="1" applyBorder="1" applyAlignment="1">
      <alignment horizontal="center" vertical="center" wrapText="1"/>
    </xf>
    <xf numFmtId="0" fontId="8" fillId="13" borderId="22" xfId="0" applyFont="1" applyFill="1" applyBorder="1" applyAlignment="1">
      <alignment horizontal="center" vertical="center" wrapText="1"/>
    </xf>
    <xf numFmtId="0" fontId="10" fillId="15" borderId="22" xfId="0" applyFont="1" applyFill="1" applyBorder="1" applyAlignment="1">
      <alignment horizontal="center" vertical="center" wrapText="1"/>
    </xf>
    <xf numFmtId="9" fontId="7" fillId="5" borderId="13" xfId="1" applyFont="1" applyFill="1" applyBorder="1" applyAlignment="1">
      <alignment horizontal="center" vertical="center" wrapText="1"/>
    </xf>
    <xf numFmtId="9" fontId="7" fillId="3" borderId="22" xfId="1" applyFont="1" applyFill="1" applyBorder="1" applyAlignment="1">
      <alignment horizontal="center" vertical="center" wrapText="1"/>
    </xf>
    <xf numFmtId="9" fontId="8" fillId="3" borderId="22" xfId="1" applyFont="1" applyFill="1" applyBorder="1" applyAlignment="1">
      <alignment horizontal="center" vertical="center" wrapText="1"/>
    </xf>
    <xf numFmtId="0" fontId="0" fillId="21" borderId="21" xfId="0" applyFont="1" applyFill="1" applyBorder="1" applyAlignment="1"/>
    <xf numFmtId="9" fontId="0" fillId="21" borderId="21" xfId="1" applyFont="1" applyFill="1" applyBorder="1" applyAlignment="1"/>
    <xf numFmtId="9" fontId="0" fillId="21" borderId="21" xfId="0" applyNumberFormat="1" applyFont="1" applyFill="1" applyBorder="1" applyAlignment="1"/>
    <xf numFmtId="9" fontId="7" fillId="5" borderId="22" xfId="1" applyFont="1" applyFill="1" applyBorder="1" applyAlignment="1">
      <alignment horizontal="center" vertical="center" wrapText="1"/>
    </xf>
    <xf numFmtId="9" fontId="7" fillId="7" borderId="22" xfId="1" applyFont="1" applyFill="1" applyBorder="1" applyAlignment="1">
      <alignment horizontal="center" vertical="center" wrapText="1"/>
    </xf>
    <xf numFmtId="9" fontId="7" fillId="7" borderId="22" xfId="1" applyFont="1" applyFill="1" applyBorder="1" applyAlignment="1">
      <alignment horizontal="center" vertical="center" wrapText="1"/>
    </xf>
    <xf numFmtId="174" fontId="7" fillId="9" borderId="22" xfId="1" applyNumberFormat="1" applyFont="1" applyFill="1" applyBorder="1" applyAlignment="1">
      <alignment horizontal="center" vertical="center" wrapText="1"/>
    </xf>
    <xf numFmtId="9" fontId="7" fillId="9" borderId="22" xfId="1" applyFont="1" applyFill="1" applyBorder="1" applyAlignment="1">
      <alignment horizontal="center" vertical="center" wrapText="1"/>
    </xf>
    <xf numFmtId="9" fontId="7" fillId="13" borderId="22" xfId="1" applyFont="1" applyFill="1" applyBorder="1" applyAlignment="1">
      <alignment horizontal="center" vertical="center" wrapText="1"/>
    </xf>
    <xf numFmtId="9" fontId="7" fillId="9" borderId="22" xfId="1" applyFont="1" applyFill="1" applyBorder="1" applyAlignment="1">
      <alignment horizontal="center" vertical="center" wrapText="1"/>
    </xf>
    <xf numFmtId="9" fontId="8" fillId="9" borderId="22" xfId="1" applyFont="1" applyFill="1" applyBorder="1" applyAlignment="1">
      <alignment horizontal="center" vertical="center" wrapText="1"/>
    </xf>
    <xf numFmtId="9" fontId="8" fillId="13" borderId="22" xfId="1" applyFont="1" applyFill="1" applyBorder="1" applyAlignment="1">
      <alignment horizontal="center" vertical="center" wrapText="1"/>
    </xf>
    <xf numFmtId="9" fontId="7" fillId="11" borderId="22" xfId="1" applyFont="1" applyFill="1" applyBorder="1" applyAlignment="1">
      <alignment horizontal="center" vertical="center" wrapText="1"/>
    </xf>
    <xf numFmtId="9" fontId="10" fillId="11" borderId="22" xfId="1" applyFont="1" applyFill="1" applyBorder="1" applyAlignment="1">
      <alignment horizontal="center" vertical="center" wrapText="1"/>
    </xf>
    <xf numFmtId="9" fontId="10" fillId="15" borderId="22" xfId="1" applyFont="1" applyFill="1" applyBorder="1" applyAlignment="1">
      <alignment horizontal="center" vertical="center" wrapText="1"/>
    </xf>
    <xf numFmtId="9" fontId="7" fillId="15" borderId="22" xfId="1" applyFont="1" applyFill="1" applyBorder="1" applyAlignment="1">
      <alignment horizontal="center" vertical="center" wrapText="1"/>
    </xf>
    <xf numFmtId="9" fontId="8" fillId="15" borderId="22" xfId="1" applyFont="1" applyFill="1" applyBorder="1" applyAlignment="1">
      <alignment horizontal="center" vertical="center" wrapText="1"/>
    </xf>
    <xf numFmtId="9" fontId="8" fillId="11" borderId="22" xfId="1" applyFont="1" applyFill="1" applyBorder="1" applyAlignment="1">
      <alignment horizontal="center" vertical="center" wrapText="1"/>
    </xf>
    <xf numFmtId="0" fontId="14" fillId="22" borderId="21" xfId="0" applyFont="1" applyFill="1" applyBorder="1" applyAlignment="1"/>
    <xf numFmtId="0" fontId="8" fillId="22" borderId="21" xfId="0" applyFont="1" applyFill="1" applyBorder="1"/>
    <xf numFmtId="9" fontId="8" fillId="22" borderId="21" xfId="1" applyFont="1" applyFill="1" applyBorder="1"/>
    <xf numFmtId="0" fontId="16" fillId="23" borderId="21" xfId="0" applyFont="1" applyFill="1" applyBorder="1" applyAlignment="1">
      <alignment horizontal="left"/>
    </xf>
    <xf numFmtId="9" fontId="16" fillId="23" borderId="21" xfId="1" applyFont="1" applyFill="1" applyBorder="1" applyAlignment="1">
      <alignment horizontal="left"/>
    </xf>
    <xf numFmtId="0" fontId="8" fillId="22" borderId="21" xfId="0" applyFont="1" applyFill="1" applyBorder="1" applyAlignment="1">
      <alignment vertical="center" wrapText="1"/>
    </xf>
    <xf numFmtId="0" fontId="8" fillId="22" borderId="21" xfId="0" applyFont="1" applyFill="1" applyBorder="1" applyAlignment="1">
      <alignment vertical="center"/>
    </xf>
    <xf numFmtId="9" fontId="5" fillId="20" borderId="22" xfId="1" applyFont="1" applyFill="1" applyBorder="1" applyAlignment="1">
      <alignment horizontal="center" vertical="center" wrapText="1"/>
    </xf>
    <xf numFmtId="9" fontId="5" fillId="20" borderId="22" xfId="1" applyFont="1" applyFill="1" applyBorder="1" applyAlignment="1">
      <alignment horizontal="center" vertical="center"/>
    </xf>
    <xf numFmtId="0" fontId="0" fillId="21" borderId="21" xfId="0" applyFont="1" applyFill="1" applyBorder="1" applyAlignment="1">
      <alignment horizontal="center"/>
    </xf>
    <xf numFmtId="174" fontId="0" fillId="21" borderId="21" xfId="1" applyNumberFormat="1" applyFont="1" applyFill="1" applyBorder="1" applyAlignment="1"/>
    <xf numFmtId="174" fontId="8" fillId="2" borderId="21" xfId="1" applyNumberFormat="1" applyFont="1" applyFill="1" applyBorder="1"/>
    <xf numFmtId="174" fontId="8" fillId="2" borderId="21" xfId="1" applyNumberFormat="1" applyFont="1" applyFill="1" applyBorder="1" applyAlignment="1">
      <alignment horizontal="center"/>
    </xf>
    <xf numFmtId="174" fontId="16" fillId="12" borderId="21" xfId="1" applyNumberFormat="1" applyFont="1" applyFill="1" applyBorder="1" applyAlignment="1">
      <alignment horizontal="center"/>
    </xf>
    <xf numFmtId="174" fontId="0" fillId="0" borderId="0" xfId="1" applyNumberFormat="1" applyFont="1" applyAlignment="1">
      <alignment horizontal="center"/>
    </xf>
    <xf numFmtId="174" fontId="7" fillId="7" borderId="22" xfId="1" applyNumberFormat="1" applyFont="1" applyFill="1" applyBorder="1" applyAlignment="1">
      <alignment horizontal="center" vertical="center" wrapText="1"/>
    </xf>
    <xf numFmtId="0" fontId="8" fillId="11" borderId="41" xfId="0" applyFont="1" applyFill="1" applyBorder="1" applyAlignment="1">
      <alignment horizontal="center" vertical="center" wrapText="1"/>
    </xf>
    <xf numFmtId="9" fontId="8" fillId="11" borderId="22" xfId="1" applyFont="1" applyFill="1" applyBorder="1" applyAlignment="1">
      <alignment horizontal="center" vertical="center"/>
    </xf>
    <xf numFmtId="174" fontId="7" fillId="9" borderId="25" xfId="1" applyNumberFormat="1" applyFont="1" applyFill="1" applyBorder="1" applyAlignment="1">
      <alignment horizontal="center" vertical="center" wrapText="1"/>
    </xf>
    <xf numFmtId="174" fontId="8" fillId="11" borderId="22" xfId="1" applyNumberFormat="1" applyFont="1" applyFill="1" applyBorder="1" applyAlignment="1">
      <alignment horizontal="center" vertical="center" wrapText="1"/>
    </xf>
    <xf numFmtId="174" fontId="10" fillId="11" borderId="22" xfId="1" applyNumberFormat="1" applyFont="1" applyFill="1" applyBorder="1" applyAlignment="1">
      <alignment horizontal="center" vertical="center" wrapText="1"/>
    </xf>
    <xf numFmtId="174" fontId="8" fillId="11" borderId="22" xfId="1" applyNumberFormat="1" applyFont="1" applyFill="1" applyBorder="1" applyAlignment="1">
      <alignment horizontal="center" vertical="center"/>
    </xf>
    <xf numFmtId="174" fontId="5" fillId="20" borderId="22" xfId="1" applyNumberFormat="1" applyFont="1" applyFill="1" applyBorder="1" applyAlignment="1">
      <alignment horizontal="center" vertical="center" wrapText="1"/>
    </xf>
    <xf numFmtId="174" fontId="7" fillId="3" borderId="22" xfId="1" applyNumberFormat="1" applyFont="1" applyFill="1" applyBorder="1" applyAlignment="1">
      <alignment horizontal="center" vertical="center" wrapText="1"/>
    </xf>
    <xf numFmtId="174" fontId="7" fillId="5" borderId="22" xfId="1" applyNumberFormat="1" applyFont="1" applyFill="1" applyBorder="1" applyAlignment="1">
      <alignment horizontal="center" vertical="center" wrapText="1"/>
    </xf>
    <xf numFmtId="174" fontId="7" fillId="13" borderId="22" xfId="1" applyNumberFormat="1" applyFont="1" applyFill="1" applyBorder="1" applyAlignment="1">
      <alignment horizontal="center" vertical="center" wrapText="1"/>
    </xf>
    <xf numFmtId="174" fontId="8" fillId="13" borderId="22" xfId="1" applyNumberFormat="1" applyFont="1" applyFill="1" applyBorder="1" applyAlignment="1">
      <alignment horizontal="center" vertical="center" wrapText="1"/>
    </xf>
    <xf numFmtId="174" fontId="10" fillId="15" borderId="22" xfId="1" applyNumberFormat="1" applyFont="1" applyFill="1" applyBorder="1" applyAlignment="1">
      <alignment horizontal="center" vertical="center" wrapText="1"/>
    </xf>
    <xf numFmtId="174" fontId="7" fillId="15" borderId="22" xfId="1" applyNumberFormat="1" applyFont="1" applyFill="1" applyBorder="1" applyAlignment="1">
      <alignment horizontal="center" vertical="center" wrapText="1"/>
    </xf>
    <xf numFmtId="174" fontId="8" fillId="15" borderId="22" xfId="1" applyNumberFormat="1" applyFont="1" applyFill="1" applyBorder="1" applyAlignment="1">
      <alignment horizontal="center" vertical="center" wrapText="1"/>
    </xf>
    <xf numFmtId="174" fontId="8" fillId="22" borderId="21" xfId="1" applyNumberFormat="1" applyFont="1" applyFill="1" applyBorder="1"/>
    <xf numFmtId="174" fontId="16" fillId="23" borderId="21" xfId="1" applyNumberFormat="1" applyFont="1" applyFill="1" applyBorder="1" applyAlignment="1">
      <alignment horizontal="left"/>
    </xf>
    <xf numFmtId="0" fontId="26" fillId="0" borderId="0" xfId="0" applyFont="1" applyAlignment="1">
      <alignment horizontal="left" vertical="center" indent="2" readingOrder="1"/>
    </xf>
    <xf numFmtId="0" fontId="28" fillId="0" borderId="21" xfId="4" applyFont="1"/>
    <xf numFmtId="0" fontId="28" fillId="24" borderId="21" xfId="4" applyFont="1" applyFill="1"/>
    <xf numFmtId="0" fontId="28" fillId="25" borderId="21" xfId="4" applyFont="1" applyFill="1"/>
    <xf numFmtId="9" fontId="33" fillId="28" borderId="22" xfId="4" applyNumberFormat="1" applyFont="1" applyFill="1" applyBorder="1" applyAlignment="1" applyProtection="1">
      <alignment horizontal="center" vertical="center" wrapText="1"/>
    </xf>
    <xf numFmtId="9" fontId="33" fillId="29" borderId="22" xfId="4" applyNumberFormat="1" applyFont="1" applyFill="1" applyBorder="1" applyAlignment="1" applyProtection="1">
      <alignment horizontal="center" vertical="center" wrapText="1"/>
    </xf>
    <xf numFmtId="9" fontId="33" fillId="30" borderId="22" xfId="4" applyNumberFormat="1" applyFont="1" applyFill="1" applyBorder="1" applyAlignment="1" applyProtection="1">
      <alignment horizontal="center" vertical="center" wrapText="1"/>
    </xf>
    <xf numFmtId="0" fontId="34" fillId="0" borderId="21" xfId="4" applyFont="1"/>
    <xf numFmtId="9" fontId="34" fillId="21" borderId="22" xfId="5" applyFont="1" applyFill="1" applyBorder="1" applyAlignment="1">
      <alignment vertical="center" wrapText="1"/>
    </xf>
    <xf numFmtId="1" fontId="34" fillId="21" borderId="22" xfId="5" applyNumberFormat="1" applyFont="1" applyFill="1" applyBorder="1" applyAlignment="1">
      <alignment vertical="center"/>
    </xf>
    <xf numFmtId="0" fontId="7" fillId="21" borderId="22" xfId="4" applyFont="1" applyFill="1" applyBorder="1" applyAlignment="1">
      <alignment horizontal="center" vertical="center" wrapText="1"/>
    </xf>
    <xf numFmtId="0" fontId="28" fillId="0" borderId="21" xfId="4" applyFont="1" applyAlignment="1">
      <alignment vertical="center"/>
    </xf>
    <xf numFmtId="0" fontId="7" fillId="21" borderId="22" xfId="4" applyFont="1" applyFill="1" applyBorder="1" applyAlignment="1">
      <alignment vertical="center" wrapText="1"/>
    </xf>
    <xf numFmtId="9" fontId="39" fillId="0" borderId="22" xfId="4" applyNumberFormat="1" applyFont="1" applyBorder="1"/>
    <xf numFmtId="1" fontId="34" fillId="21" borderId="22" xfId="5" applyNumberFormat="1" applyFont="1" applyFill="1" applyBorder="1" applyAlignment="1">
      <alignment horizontal="center" vertical="center" wrapText="1"/>
    </xf>
    <xf numFmtId="1" fontId="34" fillId="21" borderId="22" xfId="5" applyNumberFormat="1" applyFont="1" applyFill="1" applyBorder="1" applyAlignment="1">
      <alignment horizontal="center" vertical="center"/>
    </xf>
    <xf numFmtId="0" fontId="30" fillId="21" borderId="21" xfId="4" applyFont="1" applyFill="1" applyBorder="1" applyAlignment="1">
      <alignment vertical="center"/>
    </xf>
    <xf numFmtId="0" fontId="31" fillId="21" borderId="21" xfId="4" applyFont="1" applyFill="1" applyBorder="1" applyAlignment="1" applyProtection="1">
      <alignment horizontal="center" vertical="center"/>
    </xf>
    <xf numFmtId="1" fontId="34" fillId="21" borderId="22" xfId="5" applyNumberFormat="1" applyFont="1" applyFill="1" applyBorder="1" applyAlignment="1">
      <alignment vertical="center" wrapText="1"/>
    </xf>
    <xf numFmtId="0" fontId="7" fillId="21" borderId="21" xfId="4" applyFont="1" applyFill="1" applyBorder="1" applyAlignment="1">
      <alignment horizontal="center" vertical="center" wrapText="1"/>
    </xf>
    <xf numFmtId="0" fontId="28" fillId="0" borderId="22" xfId="4" applyFont="1" applyBorder="1"/>
    <xf numFmtId="0" fontId="28" fillId="0" borderId="21" xfId="4" applyFont="1" applyBorder="1"/>
    <xf numFmtId="1" fontId="34" fillId="0" borderId="22" xfId="5" applyNumberFormat="1" applyFont="1" applyFill="1" applyBorder="1" applyAlignment="1">
      <alignment horizontal="center" vertical="center"/>
    </xf>
    <xf numFmtId="0" fontId="34" fillId="0" borderId="22" xfId="4" applyFont="1" applyBorder="1"/>
    <xf numFmtId="2" fontId="34" fillId="21" borderId="22" xfId="5" applyNumberFormat="1" applyFont="1" applyFill="1" applyBorder="1" applyAlignment="1">
      <alignment horizontal="center" vertical="center"/>
    </xf>
    <xf numFmtId="0" fontId="7" fillId="21" borderId="54" xfId="4" applyFont="1" applyFill="1" applyBorder="1" applyAlignment="1">
      <alignment horizontal="center" vertical="center" wrapText="1"/>
    </xf>
    <xf numFmtId="173" fontId="34" fillId="21" borderId="54" xfId="5" applyNumberFormat="1" applyFont="1" applyFill="1" applyBorder="1" applyAlignment="1">
      <alignment horizontal="center" vertical="center"/>
    </xf>
    <xf numFmtId="9" fontId="34" fillId="21" borderId="21" xfId="5" applyFont="1" applyFill="1" applyBorder="1" applyAlignment="1">
      <alignment vertical="center" wrapText="1"/>
    </xf>
    <xf numFmtId="9" fontId="7" fillId="21" borderId="21" xfId="5" applyFont="1" applyFill="1" applyBorder="1" applyAlignment="1">
      <alignment horizontal="center" vertical="center" wrapText="1"/>
    </xf>
    <xf numFmtId="0" fontId="34" fillId="21" borderId="49" xfId="4" applyFont="1" applyFill="1" applyBorder="1" applyAlignment="1">
      <alignment horizontal="center" vertical="center" wrapText="1"/>
    </xf>
    <xf numFmtId="0" fontId="34" fillId="21" borderId="21" xfId="4" applyFont="1" applyFill="1" applyBorder="1" applyAlignment="1">
      <alignment horizontal="center" vertical="center" wrapText="1"/>
    </xf>
    <xf numFmtId="9" fontId="34" fillId="49" borderId="22" xfId="5" applyFont="1" applyFill="1" applyBorder="1" applyAlignment="1">
      <alignment vertical="center" wrapText="1"/>
    </xf>
    <xf numFmtId="173" fontId="34" fillId="21" borderId="22" xfId="5" applyNumberFormat="1" applyFont="1" applyFill="1" applyBorder="1" applyAlignment="1">
      <alignment horizontal="center" vertical="center"/>
    </xf>
    <xf numFmtId="173" fontId="34" fillId="21" borderId="22" xfId="5" applyNumberFormat="1" applyFont="1" applyFill="1" applyBorder="1" applyAlignment="1">
      <alignment vertical="center"/>
    </xf>
    <xf numFmtId="0" fontId="34" fillId="0" borderId="21" xfId="4" applyFont="1" applyBorder="1"/>
    <xf numFmtId="0" fontId="7" fillId="21" borderId="21" xfId="4" applyFont="1" applyFill="1" applyBorder="1" applyAlignment="1">
      <alignment vertical="center" wrapText="1"/>
    </xf>
    <xf numFmtId="0" fontId="8" fillId="44" borderId="22" xfId="0" applyFont="1" applyFill="1" applyBorder="1" applyAlignment="1">
      <alignment horizontal="center" vertical="center" wrapText="1" readingOrder="1"/>
    </xf>
    <xf numFmtId="9" fontId="5" fillId="20" borderId="39" xfId="1" applyFont="1" applyFill="1" applyBorder="1" applyAlignment="1">
      <alignment horizontal="center" vertical="center" wrapText="1"/>
    </xf>
    <xf numFmtId="9" fontId="7" fillId="3" borderId="22" xfId="1" applyFont="1" applyFill="1" applyBorder="1" applyAlignment="1">
      <alignment horizontal="right" vertical="center" wrapText="1"/>
    </xf>
    <xf numFmtId="9" fontId="8" fillId="3" borderId="22" xfId="1" applyFont="1" applyFill="1" applyBorder="1" applyAlignment="1">
      <alignment vertical="center" wrapText="1"/>
    </xf>
    <xf numFmtId="9" fontId="7" fillId="7" borderId="12" xfId="1" applyFont="1" applyFill="1" applyBorder="1" applyAlignment="1">
      <alignment horizontal="left" vertical="center" wrapText="1"/>
    </xf>
    <xf numFmtId="9" fontId="7" fillId="7" borderId="22" xfId="1" applyFont="1" applyFill="1" applyBorder="1" applyAlignment="1">
      <alignment horizontal="left" vertical="center" wrapText="1"/>
    </xf>
    <xf numFmtId="9" fontId="7" fillId="7" borderId="8" xfId="1" applyFont="1" applyFill="1" applyBorder="1" applyAlignment="1">
      <alignment horizontal="left" vertical="center" wrapText="1"/>
    </xf>
    <xf numFmtId="9" fontId="7" fillId="9" borderId="11" xfId="1" applyFont="1" applyFill="1" applyBorder="1" applyAlignment="1">
      <alignment vertical="center"/>
    </xf>
    <xf numFmtId="9" fontId="7" fillId="9" borderId="12" xfId="1" applyFont="1" applyFill="1" applyBorder="1" applyAlignment="1">
      <alignment vertical="center"/>
    </xf>
    <xf numFmtId="9" fontId="7" fillId="9" borderId="22" xfId="1" applyFont="1" applyFill="1" applyBorder="1" applyAlignment="1">
      <alignment vertical="center" wrapText="1"/>
    </xf>
    <xf numFmtId="9" fontId="7" fillId="9" borderId="16" xfId="1" applyFont="1" applyFill="1" applyBorder="1" applyAlignment="1">
      <alignment vertical="center"/>
    </xf>
    <xf numFmtId="9" fontId="7" fillId="9" borderId="18" xfId="1" applyFont="1" applyFill="1" applyBorder="1" applyAlignment="1">
      <alignment vertical="center"/>
    </xf>
    <xf numFmtId="9" fontId="7" fillId="9" borderId="8" xfId="1" applyFont="1" applyFill="1" applyBorder="1" applyAlignment="1">
      <alignment vertical="center"/>
    </xf>
    <xf numFmtId="9" fontId="10" fillId="11" borderId="18" xfId="1" applyFont="1" applyFill="1" applyBorder="1" applyAlignment="1">
      <alignment horizontal="center" vertical="center" wrapText="1"/>
    </xf>
    <xf numFmtId="9" fontId="8" fillId="11" borderId="9" xfId="1" applyFont="1" applyFill="1" applyBorder="1"/>
    <xf numFmtId="9" fontId="8" fillId="11" borderId="11" xfId="1" applyFont="1" applyFill="1" applyBorder="1"/>
    <xf numFmtId="9" fontId="8" fillId="11" borderId="17" xfId="1" applyFont="1" applyFill="1" applyBorder="1"/>
    <xf numFmtId="9" fontId="8" fillId="11" borderId="46" xfId="1" applyFont="1" applyFill="1" applyBorder="1"/>
    <xf numFmtId="9" fontId="7" fillId="7" borderId="12" xfId="1" applyFont="1" applyFill="1" applyBorder="1" applyAlignment="1">
      <alignment horizontal="center" vertical="center" wrapText="1"/>
    </xf>
    <xf numFmtId="9" fontId="7" fillId="7" borderId="8" xfId="1" applyFont="1" applyFill="1" applyBorder="1" applyAlignment="1">
      <alignment horizontal="center" vertical="center" wrapText="1"/>
    </xf>
    <xf numFmtId="9" fontId="7" fillId="9" borderId="11" xfId="1" applyFont="1" applyFill="1" applyBorder="1" applyAlignment="1">
      <alignment horizontal="center" vertical="center"/>
    </xf>
    <xf numFmtId="9" fontId="7" fillId="9" borderId="12" xfId="1" applyFont="1" applyFill="1" applyBorder="1" applyAlignment="1">
      <alignment horizontal="center" vertical="center"/>
    </xf>
    <xf numFmtId="9" fontId="7" fillId="9" borderId="16" xfId="1" applyFont="1" applyFill="1" applyBorder="1" applyAlignment="1">
      <alignment horizontal="center" vertical="center"/>
    </xf>
    <xf numFmtId="9" fontId="7" fillId="9" borderId="18" xfId="1" applyFont="1" applyFill="1" applyBorder="1" applyAlignment="1">
      <alignment horizontal="center" vertical="center"/>
    </xf>
    <xf numFmtId="9" fontId="7" fillId="9" borderId="8" xfId="1" applyFont="1" applyFill="1" applyBorder="1" applyAlignment="1">
      <alignment horizontal="center" vertical="center"/>
    </xf>
    <xf numFmtId="0" fontId="36" fillId="20" borderId="4" xfId="0" applyFont="1" applyFill="1" applyBorder="1" applyAlignment="1">
      <alignment horizontal="center" vertical="center" wrapText="1"/>
    </xf>
    <xf numFmtId="9" fontId="7" fillId="28" borderId="22" xfId="5" applyFont="1" applyFill="1" applyBorder="1" applyAlignment="1">
      <alignment horizontal="center" vertical="center" wrapText="1"/>
    </xf>
    <xf numFmtId="9" fontId="32" fillId="21" borderId="21" xfId="5" applyFont="1" applyFill="1" applyBorder="1" applyAlignment="1" applyProtection="1">
      <alignment horizontal="center" vertical="center"/>
    </xf>
    <xf numFmtId="9" fontId="32" fillId="21" borderId="21" xfId="5" applyNumberFormat="1" applyFont="1" applyFill="1" applyBorder="1" applyAlignment="1" applyProtection="1">
      <alignment horizontal="center" vertical="center"/>
    </xf>
    <xf numFmtId="0" fontId="31" fillId="21" borderId="21" xfId="4" applyFont="1" applyFill="1" applyBorder="1" applyAlignment="1" applyProtection="1">
      <alignment vertical="center"/>
    </xf>
    <xf numFmtId="0" fontId="8" fillId="44" borderId="22" xfId="0" applyFont="1" applyFill="1" applyBorder="1" applyAlignment="1">
      <alignment vertical="center" wrapText="1" readingOrder="1"/>
    </xf>
    <xf numFmtId="0" fontId="7" fillId="21" borderId="22" xfId="4" applyFont="1" applyFill="1" applyBorder="1" applyAlignment="1">
      <alignment horizontal="center" vertical="center" wrapText="1"/>
    </xf>
    <xf numFmtId="0" fontId="36" fillId="31" borderId="22" xfId="4" applyFont="1" applyFill="1" applyBorder="1" applyAlignment="1">
      <alignment horizontal="center" vertical="center" wrapText="1"/>
    </xf>
    <xf numFmtId="0" fontId="36" fillId="31" borderId="46" xfId="4" applyFont="1" applyFill="1" applyBorder="1" applyAlignment="1">
      <alignment horizontal="center" vertical="center" wrapText="1"/>
    </xf>
    <xf numFmtId="0" fontId="41" fillId="21" borderId="21" xfId="4" applyFont="1" applyFill="1" applyBorder="1" applyAlignment="1" applyProtection="1">
      <alignment vertical="center"/>
    </xf>
    <xf numFmtId="9" fontId="42" fillId="21" borderId="21" xfId="5" applyFont="1" applyFill="1" applyBorder="1" applyAlignment="1" applyProtection="1">
      <alignment horizontal="center" vertical="center"/>
    </xf>
    <xf numFmtId="0" fontId="41" fillId="21" borderId="21" xfId="4" applyFont="1" applyFill="1" applyBorder="1" applyAlignment="1" applyProtection="1">
      <alignment horizontal="center" vertical="center"/>
    </xf>
    <xf numFmtId="9" fontId="42" fillId="21" borderId="21" xfId="5" applyNumberFormat="1" applyFont="1" applyFill="1" applyBorder="1" applyAlignment="1" applyProtection="1">
      <alignment horizontal="center" vertical="center"/>
    </xf>
    <xf numFmtId="0" fontId="7" fillId="21" borderId="22" xfId="4" applyFont="1" applyFill="1" applyBorder="1" applyAlignment="1">
      <alignment horizontal="center" vertical="center" wrapText="1"/>
    </xf>
    <xf numFmtId="0" fontId="8" fillId="44" borderId="22" xfId="0" applyFont="1" applyFill="1" applyBorder="1" applyAlignment="1">
      <alignment horizontal="center" vertical="center" wrapText="1" readingOrder="1"/>
    </xf>
    <xf numFmtId="0" fontId="36" fillId="31" borderId="22" xfId="4" applyFont="1" applyFill="1" applyBorder="1" applyAlignment="1">
      <alignment horizontal="center" vertical="center" wrapText="1"/>
    </xf>
    <xf numFmtId="0" fontId="7" fillId="21" borderId="25" xfId="4" applyFont="1" applyFill="1" applyBorder="1" applyAlignment="1">
      <alignment horizontal="center" vertical="center" wrapText="1"/>
    </xf>
    <xf numFmtId="0" fontId="7" fillId="21" borderId="46" xfId="4" applyFont="1" applyFill="1" applyBorder="1" applyAlignment="1">
      <alignment horizontal="center" vertical="center" wrapText="1"/>
    </xf>
    <xf numFmtId="0" fontId="7" fillId="21" borderId="41" xfId="4" applyFont="1" applyFill="1" applyBorder="1" applyAlignment="1">
      <alignment horizontal="center" vertical="center" wrapText="1"/>
    </xf>
    <xf numFmtId="0" fontId="36" fillId="31" borderId="46" xfId="4" applyFont="1" applyFill="1" applyBorder="1" applyAlignment="1">
      <alignment horizontal="center" vertical="center" wrapText="1"/>
    </xf>
    <xf numFmtId="0" fontId="36" fillId="31" borderId="25" xfId="4" applyFont="1" applyFill="1" applyBorder="1" applyAlignment="1">
      <alignment horizontal="center" vertical="center" wrapText="1"/>
    </xf>
    <xf numFmtId="0" fontId="31" fillId="21" borderId="21" xfId="4" applyFont="1" applyFill="1" applyBorder="1" applyAlignment="1" applyProtection="1">
      <alignment horizontal="center" vertical="center"/>
    </xf>
    <xf numFmtId="1" fontId="34" fillId="0" borderId="22" xfId="4" applyNumberFormat="1" applyFont="1" applyBorder="1"/>
    <xf numFmtId="1" fontId="34" fillId="0" borderId="22" xfId="4" applyNumberFormat="1" applyFont="1" applyBorder="1" applyAlignment="1">
      <alignment vertical="center"/>
    </xf>
    <xf numFmtId="9" fontId="28" fillId="0" borderId="22" xfId="4" applyNumberFormat="1" applyFont="1" applyBorder="1"/>
    <xf numFmtId="0" fontId="30" fillId="0" borderId="21" xfId="4" applyFont="1" applyBorder="1" applyAlignment="1">
      <alignment vertical="center"/>
    </xf>
    <xf numFmtId="9" fontId="41" fillId="21" borderId="21" xfId="1" applyFont="1" applyFill="1" applyBorder="1" applyAlignment="1" applyProtection="1">
      <alignment horizontal="center" vertical="center"/>
    </xf>
    <xf numFmtId="0" fontId="36" fillId="21" borderId="21" xfId="4" applyFont="1" applyFill="1" applyBorder="1" applyAlignment="1">
      <alignment vertical="center" wrapText="1"/>
    </xf>
    <xf numFmtId="0" fontId="7" fillId="21" borderId="25" xfId="4" applyFont="1" applyFill="1" applyBorder="1" applyAlignment="1">
      <alignment horizontal="center" vertical="center" wrapText="1"/>
    </xf>
    <xf numFmtId="0" fontId="36" fillId="31" borderId="22" xfId="4" applyFont="1" applyFill="1" applyBorder="1" applyAlignment="1">
      <alignment horizontal="center" vertical="center" wrapText="1"/>
    </xf>
    <xf numFmtId="0" fontId="36" fillId="31" borderId="46" xfId="4" applyFont="1" applyFill="1" applyBorder="1" applyAlignment="1">
      <alignment horizontal="center" vertical="center" wrapText="1"/>
    </xf>
    <xf numFmtId="0" fontId="31" fillId="21" borderId="21" xfId="4" applyFont="1" applyFill="1" applyBorder="1" applyAlignment="1" applyProtection="1">
      <alignment horizontal="center" vertical="center"/>
    </xf>
    <xf numFmtId="1" fontId="34" fillId="16" borderId="22" xfId="5" applyNumberFormat="1" applyFont="1" applyFill="1" applyBorder="1" applyAlignment="1">
      <alignment horizontal="center" vertical="center"/>
    </xf>
    <xf numFmtId="9" fontId="39" fillId="0" borderId="52" xfId="4" applyNumberFormat="1" applyFont="1" applyBorder="1"/>
    <xf numFmtId="1" fontId="7" fillId="21" borderId="25" xfId="5" applyNumberFormat="1" applyFont="1" applyFill="1" applyBorder="1" applyAlignment="1">
      <alignment horizontal="center" vertical="center" wrapText="1"/>
    </xf>
    <xf numFmtId="1" fontId="7" fillId="21" borderId="26" xfId="5" applyNumberFormat="1" applyFont="1" applyFill="1" applyBorder="1" applyAlignment="1">
      <alignment horizontal="center" vertical="center" wrapText="1"/>
    </xf>
    <xf numFmtId="1" fontId="34" fillId="16" borderId="50" xfId="5" applyNumberFormat="1" applyFont="1" applyFill="1" applyBorder="1" applyAlignment="1">
      <alignment horizontal="center" vertical="center"/>
    </xf>
    <xf numFmtId="1" fontId="34" fillId="21" borderId="52" xfId="5" applyNumberFormat="1" applyFont="1" applyFill="1" applyBorder="1" applyAlignment="1">
      <alignment horizontal="center" vertical="center" wrapText="1"/>
    </xf>
    <xf numFmtId="1" fontId="34" fillId="0" borderId="22" xfId="4" applyNumberFormat="1" applyFont="1" applyBorder="1" applyAlignment="1">
      <alignment horizontal="center" vertical="center"/>
    </xf>
    <xf numFmtId="1" fontId="34" fillId="16" borderId="22" xfId="4" applyNumberFormat="1" applyFont="1" applyFill="1" applyBorder="1" applyAlignment="1">
      <alignment horizontal="center" vertical="center"/>
    </xf>
    <xf numFmtId="9" fontId="34" fillId="0" borderId="22" xfId="1" applyFont="1" applyBorder="1" applyAlignment="1">
      <alignment horizontal="center" vertical="center"/>
    </xf>
    <xf numFmtId="9" fontId="34" fillId="0" borderId="22" xfId="4" applyNumberFormat="1" applyFont="1" applyBorder="1" applyAlignment="1">
      <alignment horizontal="center" vertical="center"/>
    </xf>
    <xf numFmtId="9" fontId="11" fillId="21" borderId="21" xfId="4" applyNumberFormat="1" applyFont="1" applyFill="1" applyBorder="1" applyAlignment="1" applyProtection="1">
      <alignment vertical="center" wrapText="1"/>
    </xf>
    <xf numFmtId="0" fontId="30" fillId="21" borderId="21" xfId="4" applyFont="1" applyFill="1" applyBorder="1" applyAlignment="1">
      <alignment vertical="center" wrapText="1"/>
    </xf>
    <xf numFmtId="9" fontId="39" fillId="0" borderId="21" xfId="4" applyNumberFormat="1" applyFont="1" applyBorder="1" applyAlignment="1"/>
    <xf numFmtId="9" fontId="39" fillId="0" borderId="22" xfId="4" applyNumberFormat="1" applyFont="1" applyBorder="1" applyAlignment="1"/>
    <xf numFmtId="1" fontId="34" fillId="16" borderId="22" xfId="5" applyNumberFormat="1" applyFont="1" applyFill="1" applyBorder="1" applyAlignment="1">
      <alignment vertical="center"/>
    </xf>
    <xf numFmtId="2" fontId="34" fillId="16" borderId="22" xfId="5" applyNumberFormat="1" applyFont="1" applyFill="1" applyBorder="1" applyAlignment="1">
      <alignment horizontal="center" vertical="center"/>
    </xf>
    <xf numFmtId="0" fontId="31" fillId="21" borderId="21" xfId="4" applyFont="1" applyFill="1" applyBorder="1" applyAlignment="1" applyProtection="1">
      <alignment horizontal="center" vertical="center"/>
    </xf>
    <xf numFmtId="0" fontId="7" fillId="26" borderId="22" xfId="4" applyFont="1" applyFill="1" applyBorder="1" applyAlignment="1" applyProtection="1">
      <alignment vertical="center" wrapText="1"/>
    </xf>
    <xf numFmtId="173" fontId="34" fillId="16" borderId="22" xfId="5" applyNumberFormat="1" applyFont="1" applyFill="1" applyBorder="1" applyAlignment="1">
      <alignment vertical="center"/>
    </xf>
    <xf numFmtId="173" fontId="34" fillId="0" borderId="22" xfId="4" applyNumberFormat="1" applyFont="1" applyBorder="1" applyAlignment="1">
      <alignment horizontal="center" vertical="center"/>
    </xf>
    <xf numFmtId="9" fontId="39" fillId="30" borderId="22" xfId="4" applyNumberFormat="1" applyFont="1" applyFill="1" applyBorder="1"/>
    <xf numFmtId="0" fontId="29" fillId="26" borderId="22" xfId="4" applyFont="1" applyFill="1" applyBorder="1" applyAlignment="1" applyProtection="1">
      <alignment vertical="center"/>
    </xf>
    <xf numFmtId="0" fontId="28" fillId="21" borderId="21" xfId="4" applyFont="1" applyFill="1" applyBorder="1" applyAlignment="1">
      <alignment vertical="center"/>
    </xf>
    <xf numFmtId="0" fontId="28" fillId="0" borderId="21" xfId="4" applyFont="1" applyBorder="1" applyAlignment="1">
      <alignment vertical="center"/>
    </xf>
    <xf numFmtId="0" fontId="31" fillId="21" borderId="49" xfId="4" applyFont="1" applyFill="1" applyBorder="1" applyAlignment="1" applyProtection="1">
      <alignment vertical="center"/>
    </xf>
    <xf numFmtId="0" fontId="30" fillId="21" borderId="21" xfId="4" applyFont="1" applyFill="1" applyBorder="1" applyAlignment="1">
      <alignment horizontal="center"/>
    </xf>
    <xf numFmtId="9" fontId="30" fillId="21" borderId="21" xfId="1" applyFont="1" applyFill="1" applyBorder="1" applyAlignment="1">
      <alignment horizontal="center"/>
    </xf>
    <xf numFmtId="0" fontId="41" fillId="21" borderId="21" xfId="4" applyFont="1" applyFill="1" applyBorder="1" applyAlignment="1" applyProtection="1">
      <alignment horizontal="center"/>
    </xf>
    <xf numFmtId="9" fontId="42" fillId="21" borderId="21" xfId="5" applyFont="1" applyFill="1" applyBorder="1" applyAlignment="1" applyProtection="1">
      <alignment horizontal="center"/>
    </xf>
    <xf numFmtId="9" fontId="42" fillId="21" borderId="21" xfId="5" applyNumberFormat="1" applyFont="1" applyFill="1" applyBorder="1" applyAlignment="1" applyProtection="1">
      <alignment horizontal="center"/>
    </xf>
    <xf numFmtId="1" fontId="42" fillId="21" borderId="21" xfId="5" applyNumberFormat="1" applyFont="1" applyFill="1" applyBorder="1" applyAlignment="1" applyProtection="1">
      <alignment horizontal="center" vertical="center"/>
    </xf>
    <xf numFmtId="9" fontId="41" fillId="21" borderId="21" xfId="1" applyFont="1" applyFill="1" applyBorder="1" applyAlignment="1" applyProtection="1">
      <alignment vertical="center"/>
    </xf>
    <xf numFmtId="0" fontId="36" fillId="31" borderId="22" xfId="4" applyFont="1" applyFill="1" applyBorder="1" applyAlignment="1">
      <alignment horizontal="center" vertical="center" wrapText="1"/>
    </xf>
    <xf numFmtId="0" fontId="7" fillId="21" borderId="22" xfId="4" applyFont="1" applyFill="1" applyBorder="1" applyAlignment="1">
      <alignment horizontal="center" vertical="center" wrapText="1"/>
    </xf>
    <xf numFmtId="0" fontId="7" fillId="21" borderId="48" xfId="4" applyFont="1" applyFill="1" applyBorder="1" applyAlignment="1">
      <alignment horizontal="center" vertical="center" wrapText="1"/>
    </xf>
    <xf numFmtId="0" fontId="7" fillId="21" borderId="46" xfId="4" applyFont="1" applyFill="1" applyBorder="1" applyAlignment="1">
      <alignment horizontal="center" vertical="center" wrapText="1"/>
    </xf>
    <xf numFmtId="0" fontId="7" fillId="21" borderId="52" xfId="4" applyFont="1" applyFill="1" applyBorder="1" applyAlignment="1">
      <alignment horizontal="center" vertical="center" wrapText="1"/>
    </xf>
    <xf numFmtId="0" fontId="36" fillId="31" borderId="46" xfId="4" applyFont="1" applyFill="1" applyBorder="1" applyAlignment="1">
      <alignment horizontal="center" vertical="center" wrapText="1"/>
    </xf>
    <xf numFmtId="0" fontId="34" fillId="21" borderId="48" xfId="4" applyFont="1" applyFill="1" applyBorder="1" applyAlignment="1">
      <alignment horizontal="center" vertical="center" wrapText="1"/>
    </xf>
    <xf numFmtId="0" fontId="34" fillId="21" borderId="22" xfId="4" applyFont="1" applyFill="1" applyBorder="1" applyAlignment="1">
      <alignment horizontal="center" vertical="center" wrapText="1"/>
    </xf>
    <xf numFmtId="1" fontId="34" fillId="21" borderId="22" xfId="4" applyNumberFormat="1" applyFont="1" applyFill="1" applyBorder="1" applyAlignment="1">
      <alignment horizontal="center" vertical="center" wrapText="1"/>
    </xf>
    <xf numFmtId="0" fontId="7" fillId="21" borderId="46" xfId="4" applyFont="1" applyFill="1" applyBorder="1" applyAlignment="1">
      <alignment vertical="center" wrapText="1"/>
    </xf>
    <xf numFmtId="0" fontId="28" fillId="21" borderId="21" xfId="4" applyFont="1" applyFill="1"/>
    <xf numFmtId="0" fontId="8" fillId="44" borderId="22" xfId="8" applyFont="1" applyFill="1" applyBorder="1" applyAlignment="1">
      <alignment horizontal="center" vertical="center" wrapText="1" readingOrder="1"/>
    </xf>
    <xf numFmtId="0" fontId="8" fillId="44" borderId="46" xfId="8" applyFont="1" applyFill="1" applyBorder="1" applyAlignment="1">
      <alignment horizontal="center" vertical="center" wrapText="1" readingOrder="1"/>
    </xf>
    <xf numFmtId="0" fontId="7" fillId="21" borderId="25" xfId="4" applyFont="1" applyFill="1" applyBorder="1" applyAlignment="1">
      <alignment vertical="center" wrapText="1"/>
    </xf>
    <xf numFmtId="9" fontId="34" fillId="16" borderId="22" xfId="4" applyNumberFormat="1" applyFont="1" applyFill="1" applyBorder="1" applyAlignment="1">
      <alignment horizontal="center" vertical="center"/>
    </xf>
    <xf numFmtId="0" fontId="7" fillId="21" borderId="26" xfId="4" applyFont="1" applyFill="1" applyBorder="1" applyAlignment="1">
      <alignment vertical="center" wrapText="1"/>
    </xf>
    <xf numFmtId="9" fontId="34" fillId="21" borderId="21" xfId="9" applyFont="1" applyFill="1" applyBorder="1" applyAlignment="1">
      <alignment horizontal="center" vertical="center" wrapText="1"/>
    </xf>
    <xf numFmtId="0" fontId="45" fillId="0" borderId="21" xfId="4" applyFont="1" applyBorder="1" applyAlignment="1"/>
    <xf numFmtId="0" fontId="35" fillId="0" borderId="21" xfId="4" applyFont="1" applyBorder="1" applyAlignment="1"/>
    <xf numFmtId="0" fontId="35" fillId="0" borderId="42" xfId="4" applyFont="1" applyBorder="1" applyAlignment="1"/>
    <xf numFmtId="0" fontId="30" fillId="0" borderId="21" xfId="4" applyFont="1"/>
    <xf numFmtId="0" fontId="38" fillId="0" borderId="21" xfId="4" applyFont="1"/>
    <xf numFmtId="0" fontId="46" fillId="27" borderId="22" xfId="4" applyFont="1" applyFill="1" applyBorder="1" applyAlignment="1">
      <alignment horizontal="center" vertical="center"/>
    </xf>
    <xf numFmtId="9" fontId="30" fillId="0" borderId="21" xfId="4" applyNumberFormat="1" applyFont="1"/>
    <xf numFmtId="0" fontId="47" fillId="21" borderId="21" xfId="4" applyFont="1" applyFill="1" applyBorder="1" applyAlignment="1" applyProtection="1">
      <alignment vertical="center"/>
    </xf>
    <xf numFmtId="0" fontId="38" fillId="0" borderId="21" xfId="4" applyFont="1" applyBorder="1"/>
    <xf numFmtId="9" fontId="48" fillId="21" borderId="21" xfId="5" applyFont="1" applyFill="1" applyBorder="1" applyAlignment="1" applyProtection="1">
      <alignment horizontal="center" vertical="center"/>
    </xf>
    <xf numFmtId="0" fontId="47" fillId="21" borderId="21" xfId="4" applyFont="1" applyFill="1" applyBorder="1" applyAlignment="1" applyProtection="1">
      <alignment horizontal="center" vertical="center"/>
    </xf>
    <xf numFmtId="9" fontId="48" fillId="21" borderId="21" xfId="5" applyNumberFormat="1" applyFont="1" applyFill="1" applyBorder="1" applyAlignment="1" applyProtection="1">
      <alignment horizontal="center" vertical="center"/>
    </xf>
    <xf numFmtId="0" fontId="49" fillId="0" borderId="21" xfId="4" applyFont="1"/>
    <xf numFmtId="0" fontId="50" fillId="21" borderId="21" xfId="4" applyFont="1" applyFill="1" applyBorder="1" applyAlignment="1" applyProtection="1">
      <alignment vertical="center"/>
    </xf>
    <xf numFmtId="0" fontId="30" fillId="0" borderId="21" xfId="4" applyFont="1" applyBorder="1"/>
    <xf numFmtId="0" fontId="50" fillId="21" borderId="21" xfId="4" applyFont="1" applyFill="1" applyBorder="1" applyAlignment="1" applyProtection="1">
      <alignment horizontal="center" vertical="center"/>
    </xf>
    <xf numFmtId="9" fontId="51" fillId="21" borderId="21" xfId="5" applyFont="1" applyFill="1" applyBorder="1" applyAlignment="1" applyProtection="1">
      <alignment horizontal="center" vertical="center"/>
    </xf>
    <xf numFmtId="0" fontId="52" fillId="0" borderId="21" xfId="4" applyFont="1" applyBorder="1" applyAlignment="1"/>
    <xf numFmtId="0" fontId="29" fillId="0" borderId="21" xfId="4" applyFont="1" applyFill="1" applyBorder="1" applyAlignment="1" applyProtection="1">
      <alignment horizontal="center" vertical="center" wrapText="1"/>
    </xf>
    <xf numFmtId="0" fontId="7" fillId="0" borderId="21" xfId="4" applyFont="1" applyFill="1" applyBorder="1" applyAlignment="1" applyProtection="1">
      <alignment horizontal="center" vertical="center" wrapText="1"/>
    </xf>
    <xf numFmtId="0" fontId="28" fillId="0" borderId="21" xfId="4" applyFont="1" applyFill="1"/>
    <xf numFmtId="1" fontId="34" fillId="21" borderId="22" xfId="5" applyNumberFormat="1" applyFont="1" applyFill="1" applyBorder="1"/>
    <xf numFmtId="0" fontId="28" fillId="21" borderId="49" xfId="4" applyFont="1" applyFill="1" applyBorder="1"/>
    <xf numFmtId="0" fontId="28" fillId="0" borderId="49" xfId="4" applyFont="1" applyBorder="1"/>
    <xf numFmtId="0" fontId="53" fillId="0" borderId="21" xfId="4" applyFont="1" applyBorder="1" applyAlignment="1"/>
    <xf numFmtId="9" fontId="51" fillId="21" borderId="21" xfId="5" applyNumberFormat="1" applyFont="1" applyFill="1" applyBorder="1" applyAlignment="1" applyProtection="1">
      <alignment horizontal="center" vertical="center"/>
    </xf>
    <xf numFmtId="0" fontId="49" fillId="0" borderId="21" xfId="4" applyFont="1" applyBorder="1"/>
    <xf numFmtId="0" fontId="36" fillId="31" borderId="22" xfId="4" applyFont="1" applyFill="1" applyBorder="1" applyAlignment="1">
      <alignment horizontal="center" vertical="center" wrapText="1"/>
    </xf>
    <xf numFmtId="0" fontId="7" fillId="21" borderId="22" xfId="4" applyFont="1" applyFill="1" applyBorder="1" applyAlignment="1">
      <alignment horizontal="center" vertical="center" wrapText="1"/>
    </xf>
    <xf numFmtId="0" fontId="7" fillId="21" borderId="46" xfId="4" applyFont="1" applyFill="1" applyBorder="1" applyAlignment="1">
      <alignment horizontal="center" vertical="center" wrapText="1"/>
    </xf>
    <xf numFmtId="0" fontId="36" fillId="31" borderId="25" xfId="4" applyFont="1" applyFill="1" applyBorder="1" applyAlignment="1">
      <alignment horizontal="center" vertical="center" wrapText="1"/>
    </xf>
    <xf numFmtId="0" fontId="7" fillId="21" borderId="25" xfId="4" applyFont="1" applyFill="1" applyBorder="1" applyAlignment="1">
      <alignment horizontal="center" vertical="center" wrapText="1"/>
    </xf>
    <xf numFmtId="0" fontId="7" fillId="26" borderId="22" xfId="4" applyFont="1" applyFill="1" applyBorder="1" applyAlignment="1" applyProtection="1">
      <alignment horizontal="left" vertical="center"/>
    </xf>
    <xf numFmtId="0" fontId="7" fillId="21" borderId="46" xfId="4" applyFont="1" applyFill="1" applyBorder="1" applyAlignment="1">
      <alignment vertical="center" wrapText="1"/>
    </xf>
    <xf numFmtId="0" fontId="34" fillId="21" borderId="43" xfId="4" applyFont="1" applyFill="1" applyBorder="1" applyAlignment="1">
      <alignment horizontal="center" vertical="center" wrapText="1"/>
    </xf>
    <xf numFmtId="0" fontId="7" fillId="21" borderId="26" xfId="4" applyFont="1" applyFill="1" applyBorder="1" applyAlignment="1">
      <alignment horizontal="center" vertical="center" wrapText="1"/>
    </xf>
    <xf numFmtId="0" fontId="7" fillId="26" borderId="50" xfId="4" applyFont="1" applyFill="1" applyBorder="1" applyAlignment="1" applyProtection="1">
      <alignment vertical="center" wrapText="1"/>
    </xf>
    <xf numFmtId="0" fontId="7" fillId="26" borderId="21" xfId="4" applyFont="1" applyFill="1" applyBorder="1" applyAlignment="1" applyProtection="1">
      <alignment vertical="center" wrapText="1"/>
    </xf>
    <xf numFmtId="173" fontId="34" fillId="21" borderId="22" xfId="9" applyNumberFormat="1" applyFont="1" applyFill="1" applyBorder="1" applyAlignment="1" applyProtection="1">
      <alignment vertical="center"/>
      <protection locked="0" hidden="1"/>
    </xf>
    <xf numFmtId="173" fontId="34" fillId="16" borderId="22" xfId="9" applyNumberFormat="1" applyFont="1" applyFill="1" applyBorder="1" applyAlignment="1" applyProtection="1">
      <alignment vertical="center"/>
      <protection locked="0" hidden="1"/>
    </xf>
    <xf numFmtId="173" fontId="34" fillId="16" borderId="22" xfId="9" applyNumberFormat="1" applyFont="1" applyFill="1" applyBorder="1" applyAlignment="1">
      <alignment horizontal="center" vertical="center" wrapText="1"/>
    </xf>
    <xf numFmtId="1" fontId="34" fillId="21" borderId="22" xfId="9" applyNumberFormat="1" applyFont="1" applyFill="1" applyBorder="1" applyAlignment="1" applyProtection="1">
      <alignment vertical="center"/>
      <protection locked="0" hidden="1"/>
    </xf>
    <xf numFmtId="1" fontId="34" fillId="16" borderId="22" xfId="9" applyNumberFormat="1" applyFont="1" applyFill="1" applyBorder="1" applyAlignment="1" applyProtection="1">
      <alignment vertical="center"/>
      <protection locked="0" hidden="1"/>
    </xf>
    <xf numFmtId="1" fontId="34" fillId="16" borderId="22" xfId="9" applyNumberFormat="1" applyFont="1" applyFill="1" applyBorder="1" applyAlignment="1">
      <alignment horizontal="center" vertical="center" wrapText="1"/>
    </xf>
    <xf numFmtId="0" fontId="36" fillId="31" borderId="51" xfId="4" applyFont="1" applyFill="1" applyBorder="1" applyAlignment="1">
      <alignment horizontal="center" vertical="center" wrapText="1"/>
    </xf>
    <xf numFmtId="173" fontId="34" fillId="21" borderId="25" xfId="5" applyNumberFormat="1" applyFont="1" applyFill="1" applyBorder="1" applyAlignment="1">
      <alignment horizontal="center" vertical="center"/>
    </xf>
    <xf numFmtId="173" fontId="34" fillId="21" borderId="51" xfId="5" applyNumberFormat="1" applyFont="1" applyFill="1" applyBorder="1" applyAlignment="1">
      <alignment horizontal="center" vertical="center"/>
    </xf>
    <xf numFmtId="2" fontId="34" fillId="21" borderId="25" xfId="5" applyNumberFormat="1" applyFont="1" applyFill="1" applyBorder="1" applyAlignment="1">
      <alignment horizontal="center" vertical="center"/>
    </xf>
    <xf numFmtId="1" fontId="34" fillId="21" borderId="51" xfId="5" applyNumberFormat="1" applyFont="1" applyFill="1" applyBorder="1" applyAlignment="1">
      <alignment horizontal="center" vertical="center"/>
    </xf>
    <xf numFmtId="0" fontId="34" fillId="21" borderId="25" xfId="4" applyFont="1" applyFill="1" applyBorder="1" applyAlignment="1">
      <alignment horizontal="center" vertical="center" wrapText="1"/>
    </xf>
    <xf numFmtId="2" fontId="7" fillId="21" borderId="22" xfId="5" applyNumberFormat="1" applyFont="1" applyFill="1" applyBorder="1" applyAlignment="1">
      <alignment horizontal="center" vertical="center" wrapText="1"/>
    </xf>
    <xf numFmtId="1" fontId="7" fillId="21" borderId="22" xfId="5" applyNumberFormat="1" applyFont="1" applyFill="1" applyBorder="1" applyAlignment="1">
      <alignment horizontal="center" vertical="center" wrapText="1"/>
    </xf>
    <xf numFmtId="0" fontId="54" fillId="0" borderId="21" xfId="4" applyFont="1" applyFill="1" applyBorder="1" applyAlignment="1">
      <alignment horizontal="center" vertical="center"/>
    </xf>
    <xf numFmtId="0" fontId="54" fillId="0" borderId="21" xfId="4" applyFont="1" applyFill="1" applyBorder="1" applyAlignment="1">
      <alignment vertical="center"/>
    </xf>
    <xf numFmtId="0" fontId="30" fillId="0" borderId="21" xfId="4" applyFont="1" applyFill="1" applyBorder="1" applyAlignment="1">
      <alignment vertical="center"/>
    </xf>
    <xf numFmtId="9" fontId="54" fillId="0" borderId="21" xfId="4" applyNumberFormat="1" applyFont="1" applyFill="1" applyBorder="1" applyAlignment="1">
      <alignment vertical="center"/>
    </xf>
    <xf numFmtId="9" fontId="54" fillId="0" borderId="21" xfId="9" applyFont="1" applyFill="1" applyBorder="1" applyAlignment="1">
      <alignment vertical="center"/>
    </xf>
    <xf numFmtId="0" fontId="38" fillId="0" borderId="21" xfId="4" applyFont="1" applyFill="1" applyBorder="1" applyAlignment="1">
      <alignment vertical="center"/>
    </xf>
    <xf numFmtId="1" fontId="34" fillId="21" borderId="22" xfId="5" applyNumberFormat="1" applyFont="1" applyFill="1" applyBorder="1" applyAlignment="1">
      <alignment horizontal="right" vertical="center"/>
    </xf>
    <xf numFmtId="0" fontId="34" fillId="21" borderId="22" xfId="4" applyFont="1" applyFill="1" applyBorder="1"/>
    <xf numFmtId="9" fontId="34" fillId="0" borderId="22" xfId="9" applyFont="1" applyBorder="1"/>
    <xf numFmtId="9" fontId="28" fillId="0" borderId="22" xfId="9" applyFont="1" applyBorder="1"/>
    <xf numFmtId="9" fontId="55" fillId="0" borderId="21" xfId="4" applyNumberFormat="1" applyFont="1" applyFill="1" applyBorder="1" applyAlignment="1" applyProtection="1">
      <alignment vertical="center" wrapText="1"/>
    </xf>
    <xf numFmtId="0" fontId="30" fillId="0" borderId="21" xfId="4" applyFont="1" applyFill="1" applyBorder="1" applyAlignment="1">
      <alignment vertical="center" wrapText="1"/>
    </xf>
    <xf numFmtId="9" fontId="30" fillId="0" borderId="21" xfId="4" applyNumberFormat="1" applyFont="1" applyFill="1" applyAlignment="1">
      <alignment horizontal="center"/>
    </xf>
    <xf numFmtId="0" fontId="30" fillId="0" borderId="50" xfId="4" applyFont="1" applyFill="1" applyBorder="1" applyAlignment="1">
      <alignment vertical="center"/>
    </xf>
    <xf numFmtId="9" fontId="30" fillId="0" borderId="21" xfId="4" applyNumberFormat="1" applyFont="1" applyFill="1" applyBorder="1" applyAlignment="1">
      <alignment horizontal="center" vertical="center"/>
    </xf>
    <xf numFmtId="0" fontId="28" fillId="0" borderId="21" xfId="4" applyFont="1" applyFill="1" applyBorder="1"/>
    <xf numFmtId="9" fontId="41" fillId="0" borderId="21" xfId="4" applyNumberFormat="1" applyFont="1" applyFill="1" applyBorder="1" applyAlignment="1" applyProtection="1">
      <alignment horizontal="center" vertical="center"/>
    </xf>
    <xf numFmtId="9" fontId="41" fillId="21" borderId="21" xfId="4" applyNumberFormat="1" applyFont="1" applyFill="1" applyBorder="1" applyAlignment="1" applyProtection="1">
      <alignment horizontal="center" vertical="center"/>
    </xf>
    <xf numFmtId="9" fontId="28" fillId="28" borderId="22" xfId="4" applyNumberFormat="1" applyFont="1" applyFill="1" applyBorder="1"/>
    <xf numFmtId="0" fontId="36" fillId="31" borderId="21" xfId="4" applyFont="1" applyFill="1" applyBorder="1" applyAlignment="1">
      <alignment horizontal="center" vertical="center" wrapText="1"/>
    </xf>
    <xf numFmtId="0" fontId="36" fillId="31" borderId="43" xfId="4" applyFont="1" applyFill="1" applyBorder="1" applyAlignment="1">
      <alignment horizontal="center" vertical="center" wrapText="1"/>
    </xf>
    <xf numFmtId="9" fontId="28" fillId="30" borderId="22" xfId="4" applyNumberFormat="1" applyFont="1" applyFill="1" applyBorder="1"/>
    <xf numFmtId="0" fontId="28" fillId="25" borderId="21" xfId="4" applyFont="1" applyFill="1" applyBorder="1"/>
    <xf numFmtId="0" fontId="28" fillId="24" borderId="21" xfId="4" applyFont="1" applyFill="1" applyBorder="1"/>
    <xf numFmtId="9" fontId="30" fillId="0" borderId="21" xfId="4" applyNumberFormat="1" applyFont="1" applyFill="1" applyBorder="1" applyAlignment="1">
      <alignment horizontal="center" vertical="center" wrapText="1"/>
    </xf>
    <xf numFmtId="0" fontId="30" fillId="0" borderId="50" xfId="4" applyFont="1" applyFill="1" applyBorder="1" applyAlignment="1">
      <alignment vertical="center" wrapText="1"/>
    </xf>
    <xf numFmtId="9" fontId="30" fillId="0" borderId="21" xfId="4" applyNumberFormat="1" applyFont="1" applyFill="1" applyBorder="1" applyAlignment="1">
      <alignment vertical="center"/>
    </xf>
    <xf numFmtId="9" fontId="41" fillId="21" borderId="21" xfId="4" applyNumberFormat="1" applyFont="1" applyFill="1" applyBorder="1" applyAlignment="1" applyProtection="1">
      <alignment vertical="center"/>
    </xf>
    <xf numFmtId="0" fontId="7" fillId="21" borderId="26" xfId="4" applyFont="1" applyFill="1" applyBorder="1" applyAlignment="1">
      <alignment horizontal="right" vertical="center" wrapText="1"/>
    </xf>
    <xf numFmtId="0" fontId="30" fillId="0" borderId="51" xfId="4" applyFont="1" applyFill="1" applyBorder="1" applyAlignment="1">
      <alignment vertical="center"/>
    </xf>
    <xf numFmtId="9" fontId="30" fillId="0" borderId="42" xfId="4" applyNumberFormat="1" applyFont="1" applyFill="1" applyBorder="1" applyAlignment="1">
      <alignment horizontal="center" vertical="center"/>
    </xf>
    <xf numFmtId="0" fontId="30" fillId="0" borderId="42" xfId="4" applyFont="1" applyFill="1" applyBorder="1" applyAlignment="1">
      <alignment vertical="center"/>
    </xf>
    <xf numFmtId="0" fontId="38" fillId="0" borderId="21" xfId="4" applyFont="1" applyBorder="1" applyAlignment="1">
      <alignment vertical="center"/>
    </xf>
    <xf numFmtId="9" fontId="30" fillId="0" borderId="21" xfId="4" applyNumberFormat="1" applyFont="1" applyAlignment="1">
      <alignment horizontal="center"/>
    </xf>
    <xf numFmtId="9" fontId="32" fillId="0" borderId="21" xfId="5" applyFont="1" applyFill="1" applyBorder="1" applyAlignment="1" applyProtection="1">
      <alignment horizontal="center" vertical="center"/>
    </xf>
    <xf numFmtId="0" fontId="41" fillId="0" borderId="21" xfId="4" applyFont="1" applyFill="1" applyBorder="1" applyAlignment="1" applyProtection="1">
      <alignment horizontal="center" vertical="center"/>
    </xf>
    <xf numFmtId="9" fontId="32" fillId="0" borderId="21" xfId="5" applyNumberFormat="1" applyFont="1" applyFill="1" applyBorder="1" applyAlignment="1" applyProtection="1">
      <alignment horizontal="center" vertical="center"/>
    </xf>
    <xf numFmtId="0" fontId="31" fillId="0" borderId="21" xfId="4" applyFont="1" applyFill="1" applyBorder="1" applyAlignment="1" applyProtection="1">
      <alignment horizontal="center" vertical="center"/>
    </xf>
    <xf numFmtId="0" fontId="7" fillId="21" borderId="27" xfId="4" applyFont="1" applyFill="1" applyBorder="1" applyAlignment="1">
      <alignment horizontal="center" wrapText="1"/>
    </xf>
    <xf numFmtId="9" fontId="28" fillId="28" borderId="22" xfId="9" applyFont="1" applyFill="1" applyBorder="1"/>
    <xf numFmtId="0" fontId="31" fillId="21" borderId="49" xfId="4" applyFont="1" applyFill="1" applyBorder="1" applyAlignment="1" applyProtection="1">
      <alignment horizontal="center" vertical="center"/>
    </xf>
    <xf numFmtId="9" fontId="28" fillId="21" borderId="22" xfId="9" applyFont="1" applyFill="1" applyBorder="1" applyAlignment="1"/>
    <xf numFmtId="9" fontId="28" fillId="30" borderId="22" xfId="9" applyFont="1" applyFill="1" applyBorder="1" applyAlignment="1"/>
    <xf numFmtId="0" fontId="28" fillId="0" borderId="22" xfId="4" applyFont="1" applyBorder="1" applyAlignment="1">
      <alignment horizontal="left"/>
    </xf>
    <xf numFmtId="173" fontId="34" fillId="16" borderId="22" xfId="5" applyNumberFormat="1" applyFont="1" applyFill="1" applyBorder="1" applyAlignment="1">
      <alignment horizontal="center" vertical="center" wrapText="1"/>
    </xf>
    <xf numFmtId="1" fontId="34" fillId="16" borderId="22" xfId="5" applyNumberFormat="1" applyFont="1" applyFill="1" applyBorder="1" applyAlignment="1">
      <alignment horizontal="center" vertical="center" wrapText="1"/>
    </xf>
    <xf numFmtId="0" fontId="34" fillId="16" borderId="22" xfId="4" applyFont="1" applyFill="1" applyBorder="1"/>
    <xf numFmtId="0" fontId="34" fillId="0" borderId="22" xfId="4" applyFont="1" applyBorder="1" applyAlignment="1">
      <alignment horizontal="center" vertical="center"/>
    </xf>
    <xf numFmtId="0" fontId="34" fillId="16" borderId="22" xfId="4" applyFont="1" applyFill="1" applyBorder="1" applyAlignment="1">
      <alignment horizontal="center" vertical="center"/>
    </xf>
    <xf numFmtId="1" fontId="34" fillId="16" borderId="22" xfId="5" applyNumberFormat="1" applyFont="1" applyFill="1" applyBorder="1" applyAlignment="1">
      <alignment vertical="center" wrapText="1"/>
    </xf>
    <xf numFmtId="0" fontId="34" fillId="21" borderId="22" xfId="4" applyFont="1" applyFill="1" applyBorder="1" applyAlignment="1">
      <alignment horizontal="center" vertical="center"/>
    </xf>
    <xf numFmtId="9" fontId="34" fillId="0" borderId="22" xfId="9" applyFont="1" applyBorder="1" applyAlignment="1">
      <alignment horizontal="center" vertical="center"/>
    </xf>
    <xf numFmtId="9" fontId="34" fillId="16" borderId="22" xfId="5" applyFont="1" applyFill="1" applyBorder="1" applyAlignment="1">
      <alignment horizontal="center" vertical="center" wrapText="1"/>
    </xf>
    <xf numFmtId="1" fontId="7" fillId="21" borderId="22" xfId="5" applyNumberFormat="1" applyFont="1" applyFill="1" applyBorder="1" applyAlignment="1">
      <alignment horizontal="center" vertical="center"/>
    </xf>
    <xf numFmtId="9" fontId="34" fillId="21" borderId="22" xfId="9" applyFont="1" applyFill="1" applyBorder="1" applyAlignment="1">
      <alignment horizontal="center" vertical="center"/>
    </xf>
    <xf numFmtId="1" fontId="34" fillId="21" borderId="21" xfId="5" applyNumberFormat="1" applyFont="1" applyFill="1" applyBorder="1" applyAlignment="1">
      <alignment horizontal="center" vertical="center"/>
    </xf>
    <xf numFmtId="0" fontId="8" fillId="11" borderId="12" xfId="0" applyFont="1" applyFill="1" applyBorder="1" applyAlignment="1">
      <alignment horizontal="center" vertical="center" wrapText="1"/>
    </xf>
    <xf numFmtId="0" fontId="36" fillId="31" borderId="22" xfId="4" applyFont="1" applyFill="1" applyBorder="1" applyAlignment="1">
      <alignment horizontal="center" vertical="center" wrapText="1"/>
    </xf>
    <xf numFmtId="0" fontId="34" fillId="21" borderId="46" xfId="4" applyFont="1" applyFill="1" applyBorder="1" applyAlignment="1">
      <alignment horizontal="center" vertical="center" wrapText="1"/>
    </xf>
    <xf numFmtId="0" fontId="30" fillId="21" borderId="21" xfId="4" applyFont="1" applyFill="1" applyBorder="1" applyAlignment="1">
      <alignment horizontal="center" vertical="center"/>
    </xf>
    <xf numFmtId="0" fontId="7" fillId="21" borderId="22" xfId="4" applyFont="1" applyFill="1" applyBorder="1" applyAlignment="1">
      <alignment horizontal="center" vertical="center" wrapText="1"/>
    </xf>
    <xf numFmtId="0" fontId="36" fillId="31" borderId="46" xfId="4" applyFont="1" applyFill="1" applyBorder="1" applyAlignment="1">
      <alignment horizontal="center" vertical="center" wrapText="1"/>
    </xf>
    <xf numFmtId="0" fontId="7" fillId="26" borderId="22" xfId="4" applyFont="1" applyFill="1" applyBorder="1" applyAlignment="1" applyProtection="1">
      <alignment horizontal="left" vertical="center" wrapText="1"/>
    </xf>
    <xf numFmtId="0" fontId="30" fillId="0" borderId="21" xfId="4" applyFont="1" applyBorder="1" applyAlignment="1">
      <alignment horizontal="center" vertical="center"/>
    </xf>
    <xf numFmtId="0" fontId="7" fillId="21" borderId="46" xfId="4" applyFont="1" applyFill="1" applyBorder="1" applyAlignment="1">
      <alignment horizontal="center" vertical="center" wrapText="1"/>
    </xf>
    <xf numFmtId="0" fontId="36" fillId="31" borderId="25" xfId="4" applyFont="1" applyFill="1" applyBorder="1" applyAlignment="1">
      <alignment horizontal="center" vertical="center" wrapText="1"/>
    </xf>
    <xf numFmtId="0" fontId="7" fillId="21" borderId="25" xfId="4" applyFont="1" applyFill="1" applyBorder="1" applyAlignment="1">
      <alignment horizontal="center" vertical="center" wrapText="1"/>
    </xf>
    <xf numFmtId="0" fontId="34" fillId="21" borderId="22" xfId="4" applyFont="1" applyFill="1" applyBorder="1" applyAlignment="1">
      <alignment horizontal="center" vertical="center" wrapText="1"/>
    </xf>
    <xf numFmtId="0" fontId="7" fillId="21" borderId="46" xfId="4" applyFont="1" applyFill="1" applyBorder="1" applyAlignment="1">
      <alignment vertical="center" wrapText="1"/>
    </xf>
    <xf numFmtId="0" fontId="8" fillId="44" borderId="22" xfId="8" applyFont="1" applyFill="1" applyBorder="1" applyAlignment="1">
      <alignment horizontal="center" vertical="center" wrapText="1" readingOrder="1"/>
    </xf>
    <xf numFmtId="0" fontId="31" fillId="21" borderId="21" xfId="4" applyFont="1" applyFill="1" applyBorder="1" applyAlignment="1" applyProtection="1">
      <alignment horizontal="center" vertical="center"/>
    </xf>
    <xf numFmtId="1" fontId="34" fillId="21" borderId="22" xfId="9" applyNumberFormat="1" applyFont="1" applyFill="1" applyBorder="1" applyAlignment="1" applyProtection="1">
      <alignment horizontal="center" vertical="center"/>
      <protection locked="0" hidden="1"/>
    </xf>
    <xf numFmtId="1" fontId="34" fillId="16" borderId="22" xfId="9" applyNumberFormat="1" applyFont="1" applyFill="1" applyBorder="1" applyAlignment="1" applyProtection="1">
      <alignment horizontal="center" vertical="center"/>
      <protection locked="0" hidden="1"/>
    </xf>
    <xf numFmtId="1" fontId="34" fillId="21" borderId="22" xfId="9" applyNumberFormat="1" applyFont="1" applyFill="1" applyBorder="1" applyAlignment="1">
      <alignment horizontal="center" vertical="center" wrapText="1"/>
    </xf>
    <xf numFmtId="9" fontId="34" fillId="21" borderId="22" xfId="4" applyNumberFormat="1" applyFont="1" applyFill="1" applyBorder="1" applyAlignment="1">
      <alignment horizontal="center" vertical="center"/>
    </xf>
    <xf numFmtId="9" fontId="59" fillId="21" borderId="22" xfId="4" applyNumberFormat="1" applyFont="1" applyFill="1" applyBorder="1" applyAlignment="1">
      <alignment horizontal="center" vertical="center"/>
    </xf>
    <xf numFmtId="9" fontId="60" fillId="30" borderId="22" xfId="4" applyNumberFormat="1" applyFont="1" applyFill="1" applyBorder="1" applyAlignment="1">
      <alignment horizontal="center" vertical="center"/>
    </xf>
    <xf numFmtId="9" fontId="55" fillId="21" borderId="21" xfId="4" applyNumberFormat="1" applyFont="1" applyFill="1" applyBorder="1" applyAlignment="1" applyProtection="1">
      <alignment vertical="center" wrapText="1"/>
    </xf>
    <xf numFmtId="9" fontId="28" fillId="30" borderId="22" xfId="5" applyFont="1" applyFill="1" applyBorder="1" applyAlignment="1">
      <alignment horizontal="center" vertical="center" wrapText="1"/>
    </xf>
    <xf numFmtId="0" fontId="28" fillId="0" borderId="44" xfId="4" applyFont="1" applyBorder="1"/>
    <xf numFmtId="9" fontId="28" fillId="0" borderId="22" xfId="9" applyFont="1" applyBorder="1" applyAlignment="1">
      <alignment horizontal="center" vertical="center"/>
    </xf>
    <xf numFmtId="9" fontId="39" fillId="30" borderId="22" xfId="4" applyNumberFormat="1" applyFont="1" applyFill="1" applyBorder="1" applyAlignment="1">
      <alignment horizontal="center"/>
    </xf>
    <xf numFmtId="9" fontId="7" fillId="0" borderId="21" xfId="4" applyNumberFormat="1" applyFont="1" applyFill="1" applyBorder="1" applyAlignment="1" applyProtection="1">
      <alignment vertical="center" wrapText="1"/>
    </xf>
    <xf numFmtId="0" fontId="8" fillId="0" borderId="21" xfId="8" applyFont="1" applyBorder="1" applyAlignment="1">
      <alignment vertical="center" wrapText="1" readingOrder="1"/>
    </xf>
    <xf numFmtId="9" fontId="62" fillId="21" borderId="21" xfId="4" applyNumberFormat="1" applyFont="1" applyFill="1" applyBorder="1" applyAlignment="1" applyProtection="1">
      <alignment horizontal="center" vertical="center"/>
    </xf>
    <xf numFmtId="9" fontId="63" fillId="21" borderId="21" xfId="5" applyNumberFormat="1" applyFont="1" applyFill="1" applyBorder="1" applyAlignment="1" applyProtection="1">
      <alignment horizontal="center" vertical="center"/>
    </xf>
    <xf numFmtId="0" fontId="34" fillId="21" borderId="21" xfId="4" applyFont="1" applyFill="1" applyBorder="1" applyAlignment="1" applyProtection="1">
      <alignment vertical="center"/>
    </xf>
    <xf numFmtId="0" fontId="7" fillId="21" borderId="21" xfId="4" applyFont="1" applyFill="1" applyBorder="1" applyAlignment="1" applyProtection="1">
      <alignment horizontal="center" vertical="center"/>
    </xf>
    <xf numFmtId="0" fontId="34" fillId="21" borderId="21" xfId="4" applyFont="1" applyFill="1" applyBorder="1" applyAlignment="1" applyProtection="1">
      <alignment horizontal="center" vertical="center"/>
    </xf>
    <xf numFmtId="9" fontId="64" fillId="21" borderId="21" xfId="5" applyNumberFormat="1" applyFont="1" applyFill="1" applyBorder="1" applyAlignment="1" applyProtection="1">
      <alignment horizontal="center" vertical="center"/>
    </xf>
    <xf numFmtId="1" fontId="34" fillId="21" borderId="22" xfId="4" applyNumberFormat="1" applyFont="1" applyFill="1" applyBorder="1" applyAlignment="1">
      <alignment horizontal="center" vertical="center"/>
    </xf>
    <xf numFmtId="1" fontId="34" fillId="21" borderId="22" xfId="9" applyNumberFormat="1" applyFont="1" applyFill="1" applyBorder="1" applyAlignment="1">
      <alignment horizontal="center" vertical="center"/>
    </xf>
    <xf numFmtId="1" fontId="34" fillId="16" borderId="22" xfId="5" applyNumberFormat="1" applyFont="1" applyFill="1" applyBorder="1" applyAlignment="1">
      <alignment horizontal="right" vertical="center" wrapText="1"/>
    </xf>
    <xf numFmtId="9" fontId="28" fillId="21" borderId="22" xfId="9" applyFont="1" applyFill="1" applyBorder="1"/>
    <xf numFmtId="9" fontId="28" fillId="21" borderId="22" xfId="4" applyNumberFormat="1" applyFont="1" applyFill="1" applyBorder="1"/>
    <xf numFmtId="0" fontId="30" fillId="21" borderId="21" xfId="4" applyFont="1" applyFill="1" applyBorder="1"/>
    <xf numFmtId="0" fontId="28" fillId="21" borderId="21" xfId="4" applyFont="1" applyFill="1" applyBorder="1"/>
    <xf numFmtId="9" fontId="66" fillId="21" borderId="21" xfId="4" applyNumberFormat="1" applyFont="1" applyFill="1" applyBorder="1" applyAlignment="1" applyProtection="1">
      <alignment vertical="center" wrapText="1"/>
    </xf>
    <xf numFmtId="9" fontId="67" fillId="21" borderId="21" xfId="4" applyNumberFormat="1" applyFont="1" applyFill="1" applyBorder="1" applyAlignment="1" applyProtection="1">
      <alignment vertical="center" wrapText="1"/>
    </xf>
    <xf numFmtId="9" fontId="30" fillId="21" borderId="21" xfId="4" applyNumberFormat="1" applyFont="1" applyFill="1" applyBorder="1" applyAlignment="1">
      <alignment horizontal="center" vertical="center"/>
    </xf>
    <xf numFmtId="0" fontId="38" fillId="21" borderId="21" xfId="4" applyFont="1" applyFill="1" applyBorder="1" applyAlignment="1">
      <alignment vertical="center"/>
    </xf>
    <xf numFmtId="1" fontId="34" fillId="0" borderId="22" xfId="5" applyNumberFormat="1" applyFont="1" applyFill="1" applyBorder="1" applyAlignment="1">
      <alignment horizontal="center" vertical="center" wrapText="1"/>
    </xf>
    <xf numFmtId="9" fontId="34" fillId="0" borderId="22" xfId="5" applyNumberFormat="1" applyFont="1" applyFill="1" applyBorder="1" applyAlignment="1">
      <alignment horizontal="center" vertical="center" wrapText="1"/>
    </xf>
    <xf numFmtId="171" fontId="34" fillId="0" borderId="22" xfId="11" applyNumberFormat="1" applyFont="1" applyFill="1" applyBorder="1" applyAlignment="1">
      <alignment horizontal="center" vertical="center"/>
    </xf>
    <xf numFmtId="171" fontId="34" fillId="0" borderId="22" xfId="11" applyNumberFormat="1" applyFont="1" applyFill="1" applyBorder="1" applyAlignment="1">
      <alignment horizontal="center" vertical="center" wrapText="1"/>
    </xf>
    <xf numFmtId="0" fontId="38" fillId="21" borderId="21" xfId="4" applyFont="1" applyFill="1" applyBorder="1" applyAlignment="1">
      <alignment vertical="center" wrapText="1"/>
    </xf>
    <xf numFmtId="9" fontId="33" fillId="21" borderId="21" xfId="4" applyNumberFormat="1" applyFont="1" applyFill="1" applyBorder="1" applyAlignment="1" applyProtection="1">
      <alignment horizontal="center" vertical="center" wrapText="1"/>
    </xf>
    <xf numFmtId="9" fontId="30" fillId="21" borderId="21" xfId="4" applyNumberFormat="1" applyFont="1" applyFill="1" applyBorder="1" applyAlignment="1">
      <alignment vertical="center"/>
    </xf>
    <xf numFmtId="0" fontId="29" fillId="26" borderId="50" xfId="4" applyFont="1" applyFill="1" applyBorder="1" applyAlignment="1" applyProtection="1">
      <alignment vertical="center" wrapText="1"/>
    </xf>
    <xf numFmtId="0" fontId="29" fillId="26" borderId="44" xfId="4" applyFont="1" applyFill="1" applyBorder="1" applyAlignment="1" applyProtection="1">
      <alignment vertical="center" wrapText="1"/>
    </xf>
    <xf numFmtId="0" fontId="7" fillId="21" borderId="22" xfId="4" applyFont="1" applyFill="1" applyBorder="1" applyAlignment="1" applyProtection="1">
      <alignment horizontal="left" vertical="center" wrapText="1"/>
    </xf>
    <xf numFmtId="0" fontId="29" fillId="26" borderId="52" xfId="4" applyFont="1" applyFill="1" applyBorder="1" applyAlignment="1" applyProtection="1">
      <alignment vertical="center" wrapText="1"/>
    </xf>
    <xf numFmtId="0" fontId="29" fillId="26" borderId="45" xfId="4" applyFont="1" applyFill="1" applyBorder="1" applyAlignment="1" applyProtection="1">
      <alignment vertical="center" wrapText="1"/>
    </xf>
    <xf numFmtId="175" fontId="34" fillId="21" borderId="22" xfId="9" applyNumberFormat="1" applyFont="1" applyFill="1" applyBorder="1" applyAlignment="1" applyProtection="1">
      <alignment vertical="center"/>
      <protection locked="0" hidden="1"/>
    </xf>
    <xf numFmtId="173" fontId="34" fillId="21" borderId="22" xfId="9" applyNumberFormat="1" applyFont="1" applyFill="1" applyBorder="1" applyAlignment="1">
      <alignment horizontal="center" vertical="center" wrapText="1"/>
    </xf>
    <xf numFmtId="9" fontId="34" fillId="21" borderId="46" xfId="5" applyFont="1" applyFill="1" applyBorder="1" applyAlignment="1">
      <alignment horizontal="center" vertical="center" wrapText="1"/>
    </xf>
    <xf numFmtId="1" fontId="34" fillId="0" borderId="22" xfId="9" applyNumberFormat="1" applyFont="1" applyFill="1" applyBorder="1" applyAlignment="1">
      <alignment horizontal="center" vertical="center" wrapText="1"/>
    </xf>
    <xf numFmtId="9" fontId="34" fillId="0" borderId="22" xfId="4" applyNumberFormat="1" applyFont="1" applyFill="1" applyBorder="1" applyAlignment="1">
      <alignment horizontal="center" vertical="center"/>
    </xf>
    <xf numFmtId="9" fontId="28" fillId="0" borderId="46" xfId="4" applyNumberFormat="1" applyFont="1" applyBorder="1"/>
    <xf numFmtId="0" fontId="28" fillId="0" borderId="21" xfId="4" applyFont="1" applyAlignment="1"/>
    <xf numFmtId="9" fontId="28" fillId="0" borderId="21" xfId="9" applyFont="1" applyBorder="1" applyAlignment="1"/>
    <xf numFmtId="0" fontId="30" fillId="0" borderId="21" xfId="4" applyFont="1" applyFill="1" applyAlignment="1"/>
    <xf numFmtId="0" fontId="38" fillId="0" borderId="21" xfId="4" applyFont="1" applyAlignment="1"/>
    <xf numFmtId="9" fontId="28" fillId="0" borderId="21" xfId="4" applyNumberFormat="1" applyFont="1" applyAlignment="1"/>
    <xf numFmtId="9" fontId="34" fillId="21" borderId="22" xfId="5" applyNumberFormat="1" applyFont="1" applyFill="1" applyBorder="1" applyAlignment="1">
      <alignment horizontal="center" vertical="center" wrapText="1"/>
    </xf>
    <xf numFmtId="9" fontId="35" fillId="0" borderId="41" xfId="9" applyFont="1" applyBorder="1" applyAlignment="1"/>
    <xf numFmtId="0" fontId="36" fillId="31" borderId="22" xfId="4" applyFont="1" applyFill="1" applyBorder="1" applyAlignment="1">
      <alignment vertical="center" wrapText="1"/>
    </xf>
    <xf numFmtId="0" fontId="7" fillId="21" borderId="22" xfId="4" applyFont="1" applyFill="1" applyBorder="1" applyAlignment="1">
      <alignment horizontal="center" vertical="top" wrapText="1"/>
    </xf>
    <xf numFmtId="1" fontId="34" fillId="16" borderId="22" xfId="5" applyNumberFormat="1" applyFont="1" applyFill="1" applyBorder="1"/>
    <xf numFmtId="9" fontId="34" fillId="21" borderId="46" xfId="5" applyFont="1" applyFill="1" applyBorder="1" applyAlignment="1">
      <alignment vertical="center" wrapText="1"/>
    </xf>
    <xf numFmtId="9" fontId="39" fillId="0" borderId="46" xfId="4" applyNumberFormat="1" applyFont="1" applyBorder="1"/>
    <xf numFmtId="9" fontId="11" fillId="0" borderId="21" xfId="4" applyNumberFormat="1" applyFont="1" applyFill="1" applyBorder="1" applyAlignment="1" applyProtection="1">
      <alignment vertical="center" wrapText="1"/>
    </xf>
    <xf numFmtId="0" fontId="30" fillId="0" borderId="21" xfId="4" applyFont="1" applyFill="1" applyBorder="1" applyAlignment="1">
      <alignment horizontal="center" vertical="center"/>
    </xf>
    <xf numFmtId="9" fontId="8" fillId="11" borderId="9" xfId="1" applyFont="1" applyFill="1" applyBorder="1" applyAlignment="1">
      <alignment horizontal="center" vertical="center"/>
    </xf>
    <xf numFmtId="9" fontId="8" fillId="11" borderId="11" xfId="1" applyFont="1" applyFill="1" applyBorder="1" applyAlignment="1">
      <alignment horizontal="center" vertical="center"/>
    </xf>
    <xf numFmtId="9" fontId="8" fillId="11" borderId="17" xfId="1" applyFont="1" applyFill="1" applyBorder="1" applyAlignment="1">
      <alignment horizontal="center" vertical="center"/>
    </xf>
    <xf numFmtId="9" fontId="8" fillId="11" borderId="46" xfId="1" applyFont="1" applyFill="1" applyBorder="1" applyAlignment="1">
      <alignment horizontal="center" vertical="center"/>
    </xf>
    <xf numFmtId="174" fontId="69" fillId="3" borderId="22" xfId="1" applyNumberFormat="1" applyFont="1" applyFill="1" applyBorder="1" applyAlignment="1">
      <alignment horizontal="center" vertical="center" wrapText="1"/>
    </xf>
    <xf numFmtId="9" fontId="28" fillId="28" borderId="22" xfId="9" applyFont="1" applyFill="1" applyBorder="1" applyAlignment="1"/>
    <xf numFmtId="1" fontId="34" fillId="16" borderId="22" xfId="9" applyNumberFormat="1" applyFont="1" applyFill="1" applyBorder="1" applyAlignment="1">
      <alignment horizontal="center" vertical="center"/>
    </xf>
    <xf numFmtId="1" fontId="34" fillId="0" borderId="22" xfId="9" applyNumberFormat="1" applyFont="1" applyBorder="1" applyAlignment="1">
      <alignment horizontal="center" vertical="center"/>
    </xf>
    <xf numFmtId="9" fontId="70" fillId="0" borderId="22" xfId="4" applyNumberFormat="1" applyFont="1" applyBorder="1"/>
    <xf numFmtId="0" fontId="33" fillId="30" borderId="22" xfId="4" applyFont="1" applyFill="1" applyBorder="1" applyAlignment="1" applyProtection="1">
      <alignment horizontal="center" vertical="center"/>
    </xf>
    <xf numFmtId="0" fontId="33" fillId="29" borderId="22" xfId="4" applyFont="1" applyFill="1" applyBorder="1" applyAlignment="1" applyProtection="1">
      <alignment horizontal="center" vertical="center"/>
    </xf>
    <xf numFmtId="0" fontId="33" fillId="28" borderId="22" xfId="4" applyFont="1" applyFill="1" applyBorder="1" applyAlignment="1" applyProtection="1">
      <alignment horizontal="center" vertical="center"/>
    </xf>
    <xf numFmtId="0" fontId="46" fillId="21" borderId="21" xfId="4" applyFont="1" applyFill="1" applyBorder="1" applyAlignment="1">
      <alignment horizontal="center" vertical="center"/>
    </xf>
    <xf numFmtId="0" fontId="7" fillId="5" borderId="13" xfId="0" applyFont="1" applyFill="1" applyBorder="1" applyAlignment="1">
      <alignment horizontal="center" vertical="center" wrapText="1"/>
    </xf>
    <xf numFmtId="0" fontId="7" fillId="5" borderId="22" xfId="0" applyFont="1" applyFill="1" applyBorder="1" applyAlignment="1">
      <alignment horizontal="center" vertical="center" wrapText="1"/>
    </xf>
    <xf numFmtId="168" fontId="7" fillId="3" borderId="22" xfId="0" applyNumberFormat="1" applyFont="1" applyFill="1" applyBorder="1" applyAlignment="1">
      <alignment horizontal="center" vertical="center" wrapText="1"/>
    </xf>
    <xf numFmtId="0" fontId="8" fillId="3" borderId="22"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53" borderId="11" xfId="0" applyFont="1" applyFill="1" applyBorder="1" applyAlignment="1">
      <alignment horizontal="right" vertical="center" wrapText="1"/>
    </xf>
    <xf numFmtId="0" fontId="7" fillId="53" borderId="11" xfId="0" applyFont="1" applyFill="1" applyBorder="1" applyAlignment="1">
      <alignment horizontal="left" vertical="center" wrapText="1"/>
    </xf>
    <xf numFmtId="9" fontId="7" fillId="53" borderId="11" xfId="1" applyFont="1" applyFill="1" applyBorder="1" applyAlignment="1">
      <alignment horizontal="left" vertical="center" wrapText="1"/>
    </xf>
    <xf numFmtId="9" fontId="7" fillId="53" borderId="11" xfId="1" applyFont="1" applyFill="1" applyBorder="1" applyAlignment="1">
      <alignment horizontal="center" vertical="center" wrapText="1"/>
    </xf>
    <xf numFmtId="1" fontId="7" fillId="53" borderId="22" xfId="2" applyNumberFormat="1" applyFont="1" applyFill="1" applyBorder="1" applyAlignment="1">
      <alignment horizontal="right" vertical="center" wrapText="1"/>
    </xf>
    <xf numFmtId="171" fontId="7" fillId="53" borderId="22" xfId="2" applyNumberFormat="1" applyFont="1" applyFill="1" applyBorder="1" applyAlignment="1">
      <alignment horizontal="right" vertical="center" wrapText="1"/>
    </xf>
    <xf numFmtId="0" fontId="7" fillId="53" borderId="22" xfId="0" applyFont="1" applyFill="1" applyBorder="1" applyAlignment="1">
      <alignment horizontal="left" vertical="center" wrapText="1"/>
    </xf>
    <xf numFmtId="9" fontId="7" fillId="53" borderId="22" xfId="1" applyFont="1" applyFill="1" applyBorder="1" applyAlignment="1">
      <alignment horizontal="left" vertical="center" wrapText="1"/>
    </xf>
    <xf numFmtId="9" fontId="7" fillId="53" borderId="22" xfId="1" applyFont="1" applyFill="1" applyBorder="1" applyAlignment="1">
      <alignment horizontal="center" vertical="center" wrapText="1"/>
    </xf>
    <xf numFmtId="0" fontId="7" fillId="53" borderId="8" xfId="0" applyFont="1" applyFill="1" applyBorder="1" applyAlignment="1">
      <alignment horizontal="center" vertical="center" wrapText="1"/>
    </xf>
    <xf numFmtId="0" fontId="8" fillId="54" borderId="8" xfId="0" applyFont="1" applyFill="1" applyBorder="1" applyAlignment="1">
      <alignment horizontal="center" vertical="center" wrapText="1"/>
    </xf>
    <xf numFmtId="1" fontId="7" fillId="9" borderId="8" xfId="0" applyNumberFormat="1" applyFont="1" applyFill="1" applyBorder="1" applyAlignment="1">
      <alignment vertical="center"/>
    </xf>
    <xf numFmtId="171" fontId="7" fillId="55" borderId="22" xfId="2" applyNumberFormat="1" applyFont="1" applyFill="1" applyBorder="1" applyAlignment="1">
      <alignment horizontal="right" vertical="center" wrapText="1"/>
    </xf>
    <xf numFmtId="1" fontId="7" fillId="55" borderId="22" xfId="2" applyNumberFormat="1" applyFont="1" applyFill="1" applyBorder="1" applyAlignment="1">
      <alignment horizontal="right" vertical="center" wrapText="1"/>
    </xf>
    <xf numFmtId="0" fontId="23" fillId="0" borderId="49" xfId="0" applyFont="1" applyBorder="1" applyAlignment="1">
      <alignment horizontal="center" vertical="center"/>
    </xf>
    <xf numFmtId="0" fontId="8" fillId="15" borderId="25" xfId="0" applyFont="1" applyFill="1" applyBorder="1" applyAlignment="1">
      <alignment horizontal="center" vertical="center" wrapText="1"/>
    </xf>
    <xf numFmtId="0" fontId="8" fillId="15" borderId="26" xfId="0" applyFont="1" applyFill="1" applyBorder="1" applyAlignment="1">
      <alignment horizontal="center" vertical="center" wrapText="1"/>
    </xf>
    <xf numFmtId="0" fontId="8" fillId="15" borderId="27" xfId="0" applyFont="1" applyFill="1" applyBorder="1" applyAlignment="1">
      <alignment horizontal="center" vertical="center" wrapText="1"/>
    </xf>
    <xf numFmtId="0" fontId="8" fillId="11" borderId="25" xfId="0" applyFont="1" applyFill="1" applyBorder="1" applyAlignment="1">
      <alignment horizontal="center" vertical="center" wrapText="1"/>
    </xf>
    <xf numFmtId="0" fontId="8" fillId="11" borderId="26" xfId="0" applyFont="1" applyFill="1" applyBorder="1" applyAlignment="1">
      <alignment horizontal="center" vertical="center" wrapText="1"/>
    </xf>
    <xf numFmtId="0" fontId="8" fillId="11" borderId="27" xfId="0" applyFont="1" applyFill="1" applyBorder="1" applyAlignment="1">
      <alignment horizontal="center" vertical="center" wrapText="1"/>
    </xf>
    <xf numFmtId="0" fontId="8" fillId="11" borderId="22" xfId="0" applyFont="1" applyFill="1" applyBorder="1" applyAlignment="1">
      <alignment horizontal="center" vertical="center" wrapText="1"/>
    </xf>
    <xf numFmtId="0" fontId="8" fillId="11" borderId="25" xfId="0" applyFont="1" applyFill="1" applyBorder="1" applyAlignment="1">
      <alignment horizontal="center" vertical="center"/>
    </xf>
    <xf numFmtId="0" fontId="8" fillId="11" borderId="26" xfId="0" applyFont="1" applyFill="1" applyBorder="1" applyAlignment="1">
      <alignment horizontal="center" vertical="center"/>
    </xf>
    <xf numFmtId="0" fontId="8" fillId="11" borderId="27" xfId="0" applyFont="1" applyFill="1" applyBorder="1" applyAlignment="1">
      <alignment horizontal="center" vertical="center"/>
    </xf>
    <xf numFmtId="168" fontId="8" fillId="11" borderId="25" xfId="0" applyNumberFormat="1" applyFont="1" applyFill="1" applyBorder="1" applyAlignment="1">
      <alignment horizontal="center" vertical="center"/>
    </xf>
    <xf numFmtId="168" fontId="8" fillId="11" borderId="26" xfId="0" applyNumberFormat="1" applyFont="1" applyFill="1" applyBorder="1" applyAlignment="1">
      <alignment horizontal="center" vertical="center"/>
    </xf>
    <xf numFmtId="168" fontId="8" fillId="11" borderId="27" xfId="0" applyNumberFormat="1" applyFont="1" applyFill="1" applyBorder="1" applyAlignment="1">
      <alignment horizontal="center" vertical="center"/>
    </xf>
    <xf numFmtId="0" fontId="8" fillId="11" borderId="43" xfId="0" applyFont="1" applyFill="1" applyBorder="1" applyAlignment="1">
      <alignment horizontal="center" vertical="center" wrapText="1"/>
    </xf>
    <xf numFmtId="0" fontId="8" fillId="11" borderId="44" xfId="0" applyFont="1" applyFill="1" applyBorder="1" applyAlignment="1">
      <alignment horizontal="center" vertical="center" wrapText="1"/>
    </xf>
    <xf numFmtId="0" fontId="8" fillId="11" borderId="45" xfId="0" applyFont="1" applyFill="1" applyBorder="1" applyAlignment="1">
      <alignment horizontal="center" vertical="center" wrapText="1"/>
    </xf>
    <xf numFmtId="0" fontId="8" fillId="11" borderId="12" xfId="0" applyFont="1" applyFill="1" applyBorder="1" applyAlignment="1">
      <alignment vertical="center" wrapText="1"/>
    </xf>
    <xf numFmtId="0" fontId="6" fillId="0" borderId="13" xfId="0" applyFont="1" applyBorder="1" applyAlignment="1">
      <alignment vertical="center"/>
    </xf>
    <xf numFmtId="0" fontId="6" fillId="0" borderId="11" xfId="0" applyFont="1" applyBorder="1" applyAlignment="1">
      <alignment vertical="center"/>
    </xf>
    <xf numFmtId="0" fontId="8" fillId="11" borderId="7" xfId="0" applyFont="1" applyFill="1" applyBorder="1" applyAlignment="1">
      <alignment horizontal="center" vertical="center" wrapText="1"/>
    </xf>
    <xf numFmtId="0" fontId="6" fillId="0" borderId="10" xfId="0" applyFont="1" applyBorder="1"/>
    <xf numFmtId="0" fontId="6" fillId="0" borderId="11" xfId="0" applyFont="1" applyBorder="1"/>
    <xf numFmtId="0" fontId="8" fillId="15" borderId="12" xfId="0" applyFont="1" applyFill="1" applyBorder="1" applyAlignment="1">
      <alignment horizontal="center" vertical="center" wrapText="1"/>
    </xf>
    <xf numFmtId="0" fontId="8" fillId="15" borderId="13" xfId="0" applyFont="1" applyFill="1" applyBorder="1" applyAlignment="1">
      <alignment horizontal="center" vertical="center" wrapText="1"/>
    </xf>
    <xf numFmtId="0" fontId="8" fillId="11" borderId="12" xfId="0" applyFont="1" applyFill="1" applyBorder="1" applyAlignment="1">
      <alignment horizontal="center" vertical="center"/>
    </xf>
    <xf numFmtId="0" fontId="8" fillId="11" borderId="13" xfId="0" applyFont="1" applyFill="1" applyBorder="1" applyAlignment="1">
      <alignment horizontal="center" vertical="center"/>
    </xf>
    <xf numFmtId="168" fontId="8" fillId="11" borderId="12" xfId="0" applyNumberFormat="1" applyFont="1" applyFill="1" applyBorder="1" applyAlignment="1">
      <alignment horizontal="center" vertical="center"/>
    </xf>
    <xf numFmtId="168" fontId="8" fillId="11" borderId="13" xfId="0" applyNumberFormat="1" applyFont="1" applyFill="1" applyBorder="1" applyAlignment="1">
      <alignment horizontal="center" vertical="center"/>
    </xf>
    <xf numFmtId="0" fontId="8" fillId="11" borderId="12"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23" xfId="0" applyFont="1" applyFill="1" applyBorder="1" applyAlignment="1">
      <alignment horizontal="center" vertical="center" wrapText="1"/>
    </xf>
    <xf numFmtId="0" fontId="8" fillId="11" borderId="24" xfId="0" applyFont="1" applyFill="1" applyBorder="1" applyAlignment="1">
      <alignment horizontal="center" vertical="center" wrapText="1"/>
    </xf>
    <xf numFmtId="0" fontId="6" fillId="0" borderId="24" xfId="0" applyFont="1" applyBorder="1"/>
    <xf numFmtId="0" fontId="6" fillId="0" borderId="19" xfId="0" applyFont="1" applyBorder="1"/>
    <xf numFmtId="174" fontId="8" fillId="11" borderId="22" xfId="1" applyNumberFormat="1" applyFont="1" applyFill="1" applyBorder="1" applyAlignment="1">
      <alignment horizontal="center" vertical="center"/>
    </xf>
    <xf numFmtId="9" fontId="8" fillId="11" borderId="22" xfId="1" applyFont="1" applyFill="1" applyBorder="1" applyAlignment="1">
      <alignment horizontal="center" vertical="center"/>
    </xf>
    <xf numFmtId="0" fontId="9" fillId="11" borderId="22" xfId="0" applyFont="1" applyFill="1" applyBorder="1" applyAlignment="1">
      <alignment horizontal="center" vertical="center"/>
    </xf>
    <xf numFmtId="0" fontId="9" fillId="11" borderId="7" xfId="0" applyFont="1" applyFill="1" applyBorder="1" applyAlignment="1">
      <alignment horizontal="center" vertical="center"/>
    </xf>
    <xf numFmtId="0" fontId="9" fillId="11" borderId="7" xfId="0" applyFont="1" applyFill="1" applyBorder="1" applyAlignment="1">
      <alignment horizontal="center" vertical="center" wrapText="1"/>
    </xf>
    <xf numFmtId="0" fontId="9" fillId="11" borderId="12" xfId="0" applyFont="1" applyFill="1" applyBorder="1" applyAlignment="1">
      <alignment horizontal="center" vertical="center"/>
    </xf>
    <xf numFmtId="0" fontId="9" fillId="11" borderId="13" xfId="0" applyFont="1" applyFill="1" applyBorder="1" applyAlignment="1">
      <alignment horizontal="center" vertical="center"/>
    </xf>
    <xf numFmtId="0" fontId="9" fillId="11" borderId="11" xfId="0" applyFont="1" applyFill="1" applyBorder="1" applyAlignment="1">
      <alignment horizontal="center" vertical="center"/>
    </xf>
    <xf numFmtId="0" fontId="9" fillId="8" borderId="7"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6" fillId="0" borderId="22" xfId="0" applyFont="1" applyBorder="1"/>
    <xf numFmtId="0" fontId="9" fillId="4" borderId="22"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12" fillId="11" borderId="12" xfId="0" applyFont="1" applyFill="1" applyBorder="1" applyAlignment="1">
      <alignment horizontal="center" vertical="center"/>
    </xf>
    <xf numFmtId="0" fontId="12" fillId="11" borderId="13" xfId="0" applyFont="1" applyFill="1" applyBorder="1" applyAlignment="1">
      <alignment horizontal="center" vertical="center"/>
    </xf>
    <xf numFmtId="0" fontId="7" fillId="9" borderId="12"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2" fontId="11" fillId="11" borderId="12" xfId="0" applyNumberFormat="1" applyFont="1" applyFill="1" applyBorder="1" applyAlignment="1">
      <alignment horizontal="center" vertical="center" wrapText="1"/>
    </xf>
    <xf numFmtId="2" fontId="11" fillId="11" borderId="11" xfId="0" applyNumberFormat="1"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11" xfId="0" applyFont="1" applyFill="1" applyBorder="1" applyAlignment="1">
      <alignment horizontal="center" vertical="center" wrapText="1"/>
    </xf>
    <xf numFmtId="168" fontId="7" fillId="3" borderId="22" xfId="0" applyNumberFormat="1"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12" fillId="11" borderId="13"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1" xfId="0" applyFont="1" applyFill="1" applyBorder="1" applyAlignment="1">
      <alignment horizontal="center" vertical="center" wrapText="1"/>
    </xf>
    <xf numFmtId="168" fontId="7" fillId="9" borderId="7" xfId="0" applyNumberFormat="1" applyFont="1" applyFill="1" applyBorder="1" applyAlignment="1">
      <alignment horizontal="center" vertical="center" wrapText="1"/>
    </xf>
    <xf numFmtId="2" fontId="10" fillId="11" borderId="12" xfId="2" applyNumberFormat="1" applyFont="1" applyFill="1" applyBorder="1" applyAlignment="1">
      <alignment horizontal="right" vertical="center" wrapText="1"/>
    </xf>
    <xf numFmtId="2" fontId="10" fillId="11" borderId="11" xfId="2" applyNumberFormat="1" applyFont="1" applyFill="1" applyBorder="1" applyAlignment="1">
      <alignment horizontal="right" vertical="center" wrapText="1"/>
    </xf>
    <xf numFmtId="1" fontId="10" fillId="11" borderId="12" xfId="2" applyNumberFormat="1" applyFont="1" applyFill="1" applyBorder="1" applyAlignment="1">
      <alignment horizontal="right" vertical="center" wrapText="1"/>
    </xf>
    <xf numFmtId="1" fontId="10" fillId="11" borderId="13" xfId="2" applyNumberFormat="1" applyFont="1" applyFill="1" applyBorder="1" applyAlignment="1">
      <alignment horizontal="right" vertical="center" wrapText="1"/>
    </xf>
    <xf numFmtId="1" fontId="10" fillId="11" borderId="11" xfId="2" applyNumberFormat="1" applyFont="1" applyFill="1" applyBorder="1" applyAlignment="1">
      <alignment horizontal="right" vertical="center" wrapText="1"/>
    </xf>
    <xf numFmtId="0" fontId="10" fillId="11" borderId="12" xfId="0" applyFont="1" applyFill="1" applyBorder="1" applyAlignment="1">
      <alignment horizontal="right" vertical="center" wrapText="1"/>
    </xf>
    <xf numFmtId="0" fontId="10" fillId="11" borderId="13" xfId="0" applyFont="1" applyFill="1" applyBorder="1" applyAlignment="1">
      <alignment horizontal="right" vertical="center" wrapText="1"/>
    </xf>
    <xf numFmtId="0" fontId="10" fillId="11" borderId="11" xfId="0" applyFont="1" applyFill="1" applyBorder="1" applyAlignment="1">
      <alignment horizontal="right" vertical="center" wrapText="1"/>
    </xf>
    <xf numFmtId="1" fontId="10" fillId="11" borderId="12" xfId="0" applyNumberFormat="1" applyFont="1" applyFill="1" applyBorder="1" applyAlignment="1">
      <alignment horizontal="right" vertical="center" wrapText="1"/>
    </xf>
    <xf numFmtId="1" fontId="10" fillId="11" borderId="11" xfId="0" applyNumberFormat="1" applyFont="1" applyFill="1" applyBorder="1" applyAlignment="1">
      <alignment horizontal="right" vertical="center" wrapText="1"/>
    </xf>
    <xf numFmtId="0" fontId="7" fillId="5" borderId="30" xfId="0" applyFont="1" applyFill="1" applyBorder="1" applyAlignment="1">
      <alignment horizontal="center" vertical="center" wrapText="1"/>
    </xf>
    <xf numFmtId="0" fontId="7" fillId="5" borderId="13" xfId="0" applyFont="1" applyFill="1" applyBorder="1" applyAlignment="1">
      <alignment horizontal="center" vertical="center" wrapText="1"/>
    </xf>
    <xf numFmtId="171" fontId="7" fillId="5" borderId="12" xfId="2" applyNumberFormat="1" applyFont="1" applyFill="1" applyBorder="1" applyAlignment="1">
      <alignment horizontal="right" vertical="center" wrapText="1"/>
    </xf>
    <xf numFmtId="171" fontId="7" fillId="5" borderId="11" xfId="2" applyNumberFormat="1" applyFont="1" applyFill="1" applyBorder="1" applyAlignment="1">
      <alignment horizontal="right" vertical="center" wrapText="1"/>
    </xf>
    <xf numFmtId="0" fontId="7" fillId="13" borderId="12" xfId="0" applyFont="1" applyFill="1" applyBorder="1" applyAlignment="1">
      <alignment horizontal="center" vertical="center" wrapText="1"/>
    </xf>
    <xf numFmtId="0" fontId="7" fillId="13" borderId="11"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7" fillId="13" borderId="7" xfId="0" applyFont="1" applyFill="1" applyBorder="1" applyAlignment="1">
      <alignment horizontal="center" vertical="center" wrapText="1"/>
    </xf>
    <xf numFmtId="0" fontId="6" fillId="14" borderId="10" xfId="0" applyFont="1" applyFill="1" applyBorder="1"/>
    <xf numFmtId="0" fontId="6" fillId="14" borderId="11" xfId="0" applyFont="1" applyFill="1" applyBorder="1"/>
    <xf numFmtId="0" fontId="6" fillId="0" borderId="13" xfId="0" applyFont="1" applyBorder="1"/>
    <xf numFmtId="0" fontId="7" fillId="5" borderId="12" xfId="0" applyFont="1" applyFill="1" applyBorder="1" applyAlignment="1">
      <alignment horizontal="right" vertical="center" wrapText="1"/>
    </xf>
    <xf numFmtId="0" fontId="7" fillId="5" borderId="11" xfId="0" applyFont="1" applyFill="1" applyBorder="1" applyAlignment="1">
      <alignment horizontal="right" vertical="center" wrapText="1"/>
    </xf>
    <xf numFmtId="168" fontId="8" fillId="9" borderId="7" xfId="0" applyNumberFormat="1" applyFont="1" applyFill="1" applyBorder="1" applyAlignment="1">
      <alignment horizontal="center" vertical="center" wrapText="1"/>
    </xf>
    <xf numFmtId="0" fontId="6" fillId="0" borderId="17" xfId="0" applyFont="1" applyBorder="1"/>
    <xf numFmtId="0" fontId="6" fillId="0" borderId="16" xfId="0" applyFont="1" applyBorder="1"/>
    <xf numFmtId="0" fontId="9" fillId="4" borderId="22" xfId="0" applyFont="1" applyFill="1" applyBorder="1" applyAlignment="1">
      <alignment horizontal="center" vertical="center"/>
    </xf>
    <xf numFmtId="0" fontId="10" fillId="11" borderId="7" xfId="0" applyFont="1" applyFill="1" applyBorder="1" applyAlignment="1">
      <alignment horizontal="center" vertical="center" wrapText="1"/>
    </xf>
    <xf numFmtId="0" fontId="10" fillId="15" borderId="7" xfId="0" applyFont="1" applyFill="1" applyBorder="1" applyAlignment="1">
      <alignment horizontal="center" vertical="center" wrapText="1"/>
    </xf>
    <xf numFmtId="0" fontId="6" fillId="16" borderId="10" xfId="0" applyFont="1" applyFill="1" applyBorder="1"/>
    <xf numFmtId="0" fontId="6" fillId="16" borderId="11" xfId="0" applyFont="1" applyFill="1" applyBorder="1"/>
    <xf numFmtId="0" fontId="10" fillId="11" borderId="25" xfId="0" applyFont="1" applyFill="1" applyBorder="1" applyAlignment="1">
      <alignment horizontal="center" vertical="center" wrapText="1"/>
    </xf>
    <xf numFmtId="0" fontId="19" fillId="11" borderId="26"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11" fillId="11" borderId="28"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6" fillId="0" borderId="15" xfId="0" applyFont="1" applyBorder="1"/>
    <xf numFmtId="0" fontId="8" fillId="13" borderId="12"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13" borderId="11" xfId="0" applyFont="1" applyFill="1" applyBorder="1" applyAlignment="1">
      <alignment horizontal="center" vertical="center" wrapText="1"/>
    </xf>
    <xf numFmtId="0" fontId="7" fillId="11" borderId="22" xfId="0" applyFont="1" applyFill="1" applyBorder="1" applyAlignment="1">
      <alignment horizontal="center" vertical="center" wrapText="1"/>
    </xf>
    <xf numFmtId="0" fontId="7" fillId="11" borderId="41" xfId="0" applyFont="1" applyFill="1" applyBorder="1" applyAlignment="1">
      <alignment horizontal="center" vertical="center" wrapText="1"/>
    </xf>
    <xf numFmtId="0" fontId="7" fillId="11" borderId="23" xfId="0" applyFont="1" applyFill="1" applyBorder="1" applyAlignment="1">
      <alignment horizontal="center" vertical="center" wrapText="1"/>
    </xf>
    <xf numFmtId="0" fontId="14" fillId="2" borderId="0" xfId="0" applyFont="1" applyFill="1" applyAlignment="1"/>
    <xf numFmtId="0" fontId="0" fillId="0" borderId="0" xfId="0" applyFont="1" applyAlignment="1"/>
    <xf numFmtId="0" fontId="6" fillId="0" borderId="21" xfId="0" applyFont="1" applyBorder="1"/>
    <xf numFmtId="0" fontId="7" fillId="11" borderId="2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66"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29" xfId="0" applyFont="1" applyFill="1" applyBorder="1" applyAlignment="1">
      <alignment horizontal="center" vertical="center" wrapText="1"/>
    </xf>
    <xf numFmtId="1" fontId="7" fillId="5" borderId="25" xfId="1" applyNumberFormat="1" applyFont="1" applyFill="1" applyBorder="1" applyAlignment="1">
      <alignment horizontal="right" vertical="center" wrapText="1"/>
    </xf>
    <xf numFmtId="1" fontId="7" fillId="5" borderId="26" xfId="1" applyNumberFormat="1" applyFont="1" applyFill="1" applyBorder="1" applyAlignment="1">
      <alignment horizontal="right" vertical="center" wrapText="1"/>
    </xf>
    <xf numFmtId="1" fontId="7" fillId="5" borderId="27" xfId="1" applyNumberFormat="1" applyFont="1" applyFill="1" applyBorder="1" applyAlignment="1">
      <alignment horizontal="right" vertical="center" wrapText="1"/>
    </xf>
    <xf numFmtId="168" fontId="7" fillId="5" borderId="17" xfId="0" applyNumberFormat="1" applyFont="1" applyFill="1" applyBorder="1" applyAlignment="1">
      <alignment horizontal="center" vertical="center" wrapText="1"/>
    </xf>
    <xf numFmtId="168" fontId="7" fillId="5" borderId="16" xfId="0" applyNumberFormat="1" applyFont="1" applyFill="1" applyBorder="1" applyAlignment="1">
      <alignment horizontal="center" vertical="center" wrapText="1"/>
    </xf>
    <xf numFmtId="9" fontId="7" fillId="5" borderId="13" xfId="1" applyFont="1" applyFill="1" applyBorder="1" applyAlignment="1">
      <alignment horizontal="center" vertical="center" wrapText="1"/>
    </xf>
    <xf numFmtId="9" fontId="7" fillId="5" borderId="11" xfId="1" applyFont="1" applyFill="1" applyBorder="1" applyAlignment="1">
      <alignment horizontal="center" vertical="center" wrapText="1"/>
    </xf>
    <xf numFmtId="174" fontId="7" fillId="5" borderId="13" xfId="1" applyNumberFormat="1" applyFont="1" applyFill="1" applyBorder="1" applyAlignment="1">
      <alignment horizontal="center" vertical="center" wrapText="1"/>
    </xf>
    <xf numFmtId="174" fontId="7" fillId="5" borderId="11" xfId="1" applyNumberFormat="1" applyFont="1" applyFill="1" applyBorder="1" applyAlignment="1">
      <alignment horizontal="center" vertical="center" wrapText="1"/>
    </xf>
    <xf numFmtId="174" fontId="8" fillId="3" borderId="22" xfId="1" applyNumberFormat="1" applyFont="1" applyFill="1" applyBorder="1" applyAlignment="1">
      <alignment horizontal="center" vertical="center" wrapText="1"/>
    </xf>
    <xf numFmtId="165" fontId="8" fillId="3" borderId="22" xfId="0" applyNumberFormat="1" applyFont="1" applyFill="1" applyBorder="1" applyAlignment="1">
      <alignment horizontal="center" vertical="center" wrapText="1"/>
    </xf>
    <xf numFmtId="0" fontId="5" fillId="20" borderId="1" xfId="0" applyFont="1" applyFill="1" applyBorder="1" applyAlignment="1">
      <alignment horizontal="center" vertical="center"/>
    </xf>
    <xf numFmtId="0" fontId="6" fillId="19" borderId="1" xfId="0" applyFont="1" applyFill="1" applyBorder="1"/>
    <xf numFmtId="0" fontId="5" fillId="20" borderId="1" xfId="0" applyFont="1" applyFill="1" applyBorder="1" applyAlignment="1">
      <alignment horizontal="center" vertical="center" wrapText="1"/>
    </xf>
    <xf numFmtId="0" fontId="6" fillId="19" borderId="3" xfId="0" applyFont="1" applyFill="1" applyBorder="1"/>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6" fillId="19" borderId="21" xfId="0" applyFont="1" applyFill="1" applyBorder="1"/>
    <xf numFmtId="0" fontId="5" fillId="20" borderId="35" xfId="0" applyFont="1" applyFill="1" applyBorder="1" applyAlignment="1">
      <alignment horizontal="center" vertical="center" wrapText="1"/>
    </xf>
    <xf numFmtId="0" fontId="6" fillId="19" borderId="36" xfId="0" applyFont="1" applyFill="1" applyBorder="1"/>
    <xf numFmtId="0" fontId="6" fillId="19" borderId="37" xfId="0" applyFont="1" applyFill="1" applyBorder="1"/>
    <xf numFmtId="168" fontId="8" fillId="3" borderId="22" xfId="0" applyNumberFormat="1"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166" fontId="7" fillId="3" borderId="22" xfId="0" applyNumberFormat="1" applyFont="1" applyFill="1" applyBorder="1" applyAlignment="1">
      <alignment horizontal="center" vertical="center" wrapText="1"/>
    </xf>
    <xf numFmtId="168" fontId="5" fillId="20" borderId="2" xfId="0" applyNumberFormat="1" applyFont="1" applyFill="1" applyBorder="1" applyAlignment="1">
      <alignment horizontal="center" vertical="center" wrapText="1"/>
    </xf>
    <xf numFmtId="171" fontId="7" fillId="5" borderId="13" xfId="2" applyNumberFormat="1" applyFont="1" applyFill="1" applyBorder="1" applyAlignment="1">
      <alignment horizontal="right" vertical="center" wrapText="1"/>
    </xf>
    <xf numFmtId="169" fontId="8" fillId="3" borderId="22" xfId="0" applyNumberFormat="1" applyFont="1" applyFill="1" applyBorder="1" applyAlignment="1">
      <alignment horizontal="center" vertical="center" wrapText="1"/>
    </xf>
    <xf numFmtId="168" fontId="7" fillId="9" borderId="12" xfId="0" applyNumberFormat="1" applyFont="1" applyFill="1" applyBorder="1" applyAlignment="1">
      <alignment horizontal="center" vertical="center" wrapText="1"/>
    </xf>
    <xf numFmtId="168" fontId="7" fillId="9" borderId="11" xfId="0" applyNumberFormat="1" applyFont="1" applyFill="1" applyBorder="1" applyAlignment="1">
      <alignment horizontal="center" vertical="center" wrapText="1"/>
    </xf>
    <xf numFmtId="0" fontId="10" fillId="11" borderId="13" xfId="0" applyFont="1" applyFill="1" applyBorder="1" applyAlignment="1">
      <alignment horizontal="center" vertical="center" wrapText="1"/>
    </xf>
    <xf numFmtId="168" fontId="7" fillId="11" borderId="12" xfId="0" applyNumberFormat="1" applyFont="1" applyFill="1" applyBorder="1" applyAlignment="1">
      <alignment horizontal="center" vertical="center" wrapText="1"/>
    </xf>
    <xf numFmtId="168" fontId="7" fillId="11" borderId="13" xfId="0" applyNumberFormat="1"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8" fillId="11" borderId="14" xfId="0" applyFont="1" applyFill="1" applyBorder="1" applyAlignment="1">
      <alignment horizontal="center" vertical="center" wrapText="1"/>
    </xf>
    <xf numFmtId="0" fontId="8" fillId="11" borderId="17" xfId="0" applyFont="1" applyFill="1" applyBorder="1" applyAlignment="1">
      <alignment horizontal="center" vertical="center" wrapText="1"/>
    </xf>
    <xf numFmtId="170" fontId="7" fillId="11" borderId="7" xfId="0" applyNumberFormat="1" applyFont="1" applyFill="1" applyBorder="1" applyAlignment="1">
      <alignment horizontal="center" vertical="center" wrapText="1"/>
    </xf>
    <xf numFmtId="173" fontId="10" fillId="11" borderId="12" xfId="2" applyNumberFormat="1" applyFont="1" applyFill="1" applyBorder="1" applyAlignment="1">
      <alignment horizontal="right" vertical="center" wrapText="1"/>
    </xf>
    <xf numFmtId="173" fontId="10" fillId="11" borderId="11" xfId="2" applyNumberFormat="1" applyFont="1" applyFill="1" applyBorder="1" applyAlignment="1">
      <alignment horizontal="right" vertical="center" wrapText="1"/>
    </xf>
    <xf numFmtId="168" fontId="7" fillId="11" borderId="11" xfId="0" applyNumberFormat="1" applyFont="1" applyFill="1" applyBorder="1" applyAlignment="1">
      <alignment horizontal="center" vertical="center" wrapText="1"/>
    </xf>
    <xf numFmtId="0" fontId="8" fillId="11" borderId="11" xfId="0" applyFont="1" applyFill="1" applyBorder="1" applyAlignment="1">
      <alignment horizontal="center" vertical="center" wrapText="1"/>
    </xf>
    <xf numFmtId="1" fontId="12" fillId="11" borderId="25" xfId="0" applyNumberFormat="1" applyFont="1" applyFill="1" applyBorder="1" applyAlignment="1">
      <alignment horizontal="center" vertical="center" wrapText="1"/>
    </xf>
    <xf numFmtId="1" fontId="12" fillId="11" borderId="27" xfId="0" applyNumberFormat="1" applyFont="1" applyFill="1" applyBorder="1" applyAlignment="1">
      <alignment horizontal="center" vertical="center" wrapText="1"/>
    </xf>
    <xf numFmtId="0" fontId="7" fillId="15" borderId="12" xfId="0" applyFont="1" applyFill="1" applyBorder="1" applyAlignment="1">
      <alignment horizontal="center" vertical="center" wrapText="1"/>
    </xf>
    <xf numFmtId="0" fontId="7" fillId="15" borderId="13" xfId="0" applyFont="1" applyFill="1" applyBorder="1" applyAlignment="1">
      <alignment horizontal="center" vertical="center" wrapText="1"/>
    </xf>
    <xf numFmtId="0" fontId="7" fillId="15" borderId="11" xfId="0" applyFont="1" applyFill="1" applyBorder="1" applyAlignment="1">
      <alignment horizontal="center" vertical="center" wrapText="1"/>
    </xf>
    <xf numFmtId="0" fontId="7" fillId="13" borderId="14" xfId="0" applyFont="1" applyFill="1" applyBorder="1" applyAlignment="1">
      <alignment horizontal="center" vertical="center" wrapText="1"/>
    </xf>
    <xf numFmtId="0" fontId="6" fillId="14" borderId="15" xfId="0" applyFont="1" applyFill="1" applyBorder="1"/>
    <xf numFmtId="0" fontId="6" fillId="14" borderId="16" xfId="0" applyFont="1" applyFill="1" applyBorder="1"/>
    <xf numFmtId="0" fontId="7" fillId="5" borderId="14"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12" fillId="11" borderId="11" xfId="0" applyFont="1" applyFill="1" applyBorder="1" applyAlignment="1">
      <alignment horizontal="center" vertical="center" wrapText="1"/>
    </xf>
    <xf numFmtId="174" fontId="7" fillId="5" borderId="12" xfId="1" applyNumberFormat="1" applyFont="1" applyFill="1" applyBorder="1" applyAlignment="1">
      <alignment horizontal="center" vertical="center" wrapText="1"/>
    </xf>
    <xf numFmtId="174" fontId="7" fillId="7" borderId="22" xfId="1" applyNumberFormat="1" applyFont="1" applyFill="1" applyBorder="1" applyAlignment="1">
      <alignment horizontal="center" vertical="center" wrapText="1"/>
    </xf>
    <xf numFmtId="174" fontId="6" fillId="0" borderId="22" xfId="1" applyNumberFormat="1" applyFont="1" applyBorder="1"/>
    <xf numFmtId="9" fontId="7" fillId="9" borderId="14" xfId="1" applyFont="1" applyFill="1" applyBorder="1" applyAlignment="1">
      <alignment horizontal="center" vertical="center" wrapText="1"/>
    </xf>
    <xf numFmtId="9" fontId="6" fillId="0" borderId="16" xfId="1" applyFont="1" applyBorder="1"/>
    <xf numFmtId="174" fontId="7" fillId="9" borderId="22" xfId="1" applyNumberFormat="1" applyFont="1" applyFill="1" applyBorder="1" applyAlignment="1">
      <alignment horizontal="center" vertical="center" wrapText="1"/>
    </xf>
    <xf numFmtId="9" fontId="6" fillId="0" borderId="17" xfId="1" applyFont="1" applyBorder="1"/>
    <xf numFmtId="9" fontId="7" fillId="5" borderId="12" xfId="1"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6" fillId="0" borderId="6" xfId="0" applyFont="1" applyBorder="1"/>
    <xf numFmtId="9" fontId="8" fillId="11" borderId="22" xfId="1" applyFont="1" applyFill="1" applyBorder="1" applyAlignment="1">
      <alignment horizontal="center" vertical="center" wrapText="1"/>
    </xf>
    <xf numFmtId="168" fontId="7" fillId="5" borderId="12" xfId="0" applyNumberFormat="1" applyFont="1" applyFill="1" applyBorder="1" applyAlignment="1">
      <alignment horizontal="center" vertical="center" wrapText="1"/>
    </xf>
    <xf numFmtId="168" fontId="7" fillId="5" borderId="13" xfId="0" applyNumberFormat="1" applyFont="1" applyFill="1" applyBorder="1" applyAlignment="1">
      <alignment horizontal="center" vertical="center" wrapText="1"/>
    </xf>
    <xf numFmtId="168" fontId="7" fillId="5" borderId="11" xfId="0" applyNumberFormat="1" applyFont="1" applyFill="1" applyBorder="1" applyAlignment="1">
      <alignment horizontal="center" vertical="center" wrapText="1"/>
    </xf>
    <xf numFmtId="9" fontId="7" fillId="9" borderId="16" xfId="1" applyFont="1" applyFill="1" applyBorder="1" applyAlignment="1">
      <alignment horizontal="center" vertical="center" wrapText="1"/>
    </xf>
    <xf numFmtId="0" fontId="10" fillId="11" borderId="31" xfId="0" applyFont="1" applyFill="1" applyBorder="1" applyAlignment="1">
      <alignment horizontal="center" vertical="center" wrapText="1"/>
    </xf>
    <xf numFmtId="0" fontId="10" fillId="11" borderId="32" xfId="0" applyFont="1" applyFill="1" applyBorder="1" applyAlignment="1">
      <alignment horizontal="center" vertical="center" wrapText="1"/>
    </xf>
    <xf numFmtId="9" fontId="8" fillId="9" borderId="14" xfId="1" applyFont="1" applyFill="1" applyBorder="1" applyAlignment="1">
      <alignment horizontal="center" vertical="center" wrapText="1"/>
    </xf>
    <xf numFmtId="9" fontId="8" fillId="9" borderId="17" xfId="1" applyFont="1" applyFill="1" applyBorder="1" applyAlignment="1">
      <alignment horizontal="center" vertical="center" wrapText="1"/>
    </xf>
    <xf numFmtId="9" fontId="8" fillId="9" borderId="16" xfId="1" applyFont="1" applyFill="1" applyBorder="1" applyAlignment="1">
      <alignment horizontal="center" vertical="center" wrapText="1"/>
    </xf>
    <xf numFmtId="9" fontId="6" fillId="0" borderId="22" xfId="1" applyFont="1" applyBorder="1"/>
    <xf numFmtId="0" fontId="19" fillId="11" borderId="12" xfId="0" applyFont="1" applyFill="1" applyBorder="1" applyAlignment="1">
      <alignment horizontal="center" vertical="center" wrapText="1"/>
    </xf>
    <xf numFmtId="9" fontId="11" fillId="11" borderId="12" xfId="1" applyFont="1" applyFill="1" applyBorder="1" applyAlignment="1">
      <alignment horizontal="center" vertical="center" wrapText="1"/>
    </xf>
    <xf numFmtId="9" fontId="11" fillId="11" borderId="13" xfId="1" applyFont="1" applyFill="1" applyBorder="1" applyAlignment="1">
      <alignment horizontal="center" vertical="center" wrapText="1"/>
    </xf>
    <xf numFmtId="9" fontId="11" fillId="11" borderId="11" xfId="1" applyFont="1" applyFill="1" applyBorder="1" applyAlignment="1">
      <alignment horizontal="center" vertical="center" wrapText="1"/>
    </xf>
    <xf numFmtId="174" fontId="8" fillId="11" borderId="22" xfId="1" applyNumberFormat="1" applyFont="1" applyFill="1" applyBorder="1" applyAlignment="1">
      <alignment horizontal="center" vertical="center" wrapText="1"/>
    </xf>
    <xf numFmtId="0" fontId="19" fillId="11" borderId="23" xfId="0" applyFont="1" applyFill="1" applyBorder="1" applyAlignment="1">
      <alignment horizontal="center" vertical="center" wrapText="1"/>
    </xf>
    <xf numFmtId="0" fontId="19" fillId="11" borderId="24" xfId="0" applyFont="1" applyFill="1" applyBorder="1" applyAlignment="1">
      <alignment horizontal="center" vertical="center" wrapText="1"/>
    </xf>
    <xf numFmtId="0" fontId="8" fillId="11" borderId="19" xfId="0" applyFont="1" applyFill="1" applyBorder="1" applyAlignment="1">
      <alignment horizontal="center" vertical="center" wrapText="1"/>
    </xf>
    <xf numFmtId="174" fontId="8" fillId="9" borderId="22" xfId="1" applyNumberFormat="1" applyFont="1" applyFill="1" applyBorder="1" applyAlignment="1">
      <alignment horizontal="center" vertical="center" wrapText="1"/>
    </xf>
    <xf numFmtId="0" fontId="21" fillId="19" borderId="22" xfId="0" applyFont="1" applyFill="1" applyBorder="1" applyAlignment="1">
      <alignment horizontal="center" vertical="center"/>
    </xf>
    <xf numFmtId="0" fontId="8" fillId="9" borderId="12"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9" borderId="11" xfId="0" applyFont="1" applyFill="1" applyBorder="1" applyAlignment="1">
      <alignment horizontal="center" vertical="center" wrapText="1"/>
    </xf>
    <xf numFmtId="168" fontId="7" fillId="9" borderId="13" xfId="0" applyNumberFormat="1" applyFont="1" applyFill="1" applyBorder="1" applyAlignment="1">
      <alignment horizontal="center" vertical="center" wrapText="1"/>
    </xf>
    <xf numFmtId="0" fontId="7" fillId="9" borderId="23" xfId="0" applyFont="1" applyFill="1" applyBorder="1" applyAlignment="1">
      <alignment horizontal="center" vertical="center" wrapText="1"/>
    </xf>
    <xf numFmtId="0" fontId="7" fillId="9" borderId="24"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7" fillId="9" borderId="43" xfId="0" applyFont="1" applyFill="1" applyBorder="1" applyAlignment="1">
      <alignment horizontal="center" vertical="center" wrapText="1"/>
    </xf>
    <xf numFmtId="0" fontId="7" fillId="9" borderId="45" xfId="0" applyFont="1" applyFill="1" applyBorder="1" applyAlignment="1">
      <alignment horizontal="center" vertical="center" wrapText="1"/>
    </xf>
    <xf numFmtId="168" fontId="7" fillId="7" borderId="14" xfId="0" applyNumberFormat="1" applyFont="1" applyFill="1" applyBorder="1" applyAlignment="1">
      <alignment horizontal="center" vertical="center" wrapText="1"/>
    </xf>
    <xf numFmtId="168" fontId="7" fillId="5" borderId="12" xfId="0" applyNumberFormat="1" applyFont="1" applyFill="1" applyBorder="1" applyAlignment="1">
      <alignment horizontal="left" vertical="center" wrapText="1"/>
    </xf>
    <xf numFmtId="168" fontId="7" fillId="5" borderId="11" xfId="0" applyNumberFormat="1" applyFont="1" applyFill="1" applyBorder="1" applyAlignment="1">
      <alignment horizontal="left" vertical="center" wrapText="1"/>
    </xf>
    <xf numFmtId="174" fontId="5" fillId="20" borderId="2" xfId="0" applyNumberFormat="1" applyFont="1" applyFill="1" applyBorder="1" applyAlignment="1">
      <alignment horizontal="center" vertical="center" wrapText="1"/>
    </xf>
    <xf numFmtId="174" fontId="6" fillId="19" borderId="2" xfId="0" applyNumberFormat="1" applyFont="1" applyFill="1" applyBorder="1" applyAlignment="1">
      <alignment horizontal="center"/>
    </xf>
    <xf numFmtId="9" fontId="7" fillId="7" borderId="14" xfId="1" applyFont="1" applyFill="1" applyBorder="1" applyAlignment="1">
      <alignment horizontal="center" vertical="center" wrapText="1"/>
    </xf>
    <xf numFmtId="9" fontId="7" fillId="3" borderId="22" xfId="1" applyFont="1" applyFill="1" applyBorder="1" applyAlignment="1">
      <alignment horizontal="center" vertical="center" wrapText="1"/>
    </xf>
    <xf numFmtId="9" fontId="8" fillId="3" borderId="22" xfId="1" applyFont="1" applyFill="1" applyBorder="1" applyAlignment="1">
      <alignment horizontal="center" vertical="center" wrapText="1"/>
    </xf>
    <xf numFmtId="9" fontId="7" fillId="5" borderId="30" xfId="1" applyFont="1" applyFill="1" applyBorder="1" applyAlignment="1">
      <alignment horizontal="center" vertical="center" wrapText="1"/>
    </xf>
    <xf numFmtId="9" fontId="7" fillId="3" borderId="25" xfId="1" applyFont="1" applyFill="1" applyBorder="1" applyAlignment="1">
      <alignment horizontal="center" vertical="center" wrapText="1"/>
    </xf>
    <xf numFmtId="9" fontId="7" fillId="3" borderId="26" xfId="1" applyFont="1" applyFill="1" applyBorder="1" applyAlignment="1">
      <alignment horizontal="center" vertical="center" wrapText="1"/>
    </xf>
    <xf numFmtId="9" fontId="7" fillId="3" borderId="27" xfId="1" applyFont="1" applyFill="1" applyBorder="1" applyAlignment="1">
      <alignment horizontal="center" vertical="center" wrapText="1"/>
    </xf>
    <xf numFmtId="0" fontId="21" fillId="19" borderId="46" xfId="0" applyFont="1" applyFill="1" applyBorder="1" applyAlignment="1">
      <alignment horizontal="center" vertical="center"/>
    </xf>
    <xf numFmtId="0" fontId="21" fillId="19" borderId="48" xfId="0" applyFont="1" applyFill="1" applyBorder="1" applyAlignment="1">
      <alignment horizontal="center" vertical="center"/>
    </xf>
    <xf numFmtId="0" fontId="21" fillId="19" borderId="22" xfId="0" applyFont="1" applyFill="1" applyBorder="1" applyAlignment="1">
      <alignment horizontal="center"/>
    </xf>
    <xf numFmtId="0" fontId="5" fillId="20" borderId="22" xfId="0" applyFont="1" applyFill="1" applyBorder="1" applyAlignment="1">
      <alignment horizontal="center" vertical="center" wrapText="1"/>
    </xf>
    <xf numFmtId="0" fontId="5" fillId="20" borderId="25" xfId="0" applyFont="1" applyFill="1" applyBorder="1" applyAlignment="1">
      <alignment horizontal="center" vertical="center" wrapText="1"/>
    </xf>
    <xf numFmtId="173" fontId="10" fillId="11" borderId="12" xfId="0" applyNumberFormat="1" applyFont="1" applyFill="1" applyBorder="1" applyAlignment="1">
      <alignment horizontal="right" vertical="center" wrapText="1"/>
    </xf>
    <xf numFmtId="173" fontId="10" fillId="11" borderId="11" xfId="0" applyNumberFormat="1" applyFont="1" applyFill="1" applyBorder="1" applyAlignment="1">
      <alignment horizontal="right" vertical="center" wrapText="1"/>
    </xf>
    <xf numFmtId="0" fontId="7" fillId="7" borderId="34" xfId="0" applyFont="1" applyFill="1" applyBorder="1" applyAlignment="1">
      <alignment horizontal="center" vertical="center" wrapText="1"/>
    </xf>
    <xf numFmtId="0" fontId="19" fillId="11" borderId="7" xfId="0" applyFont="1" applyFill="1" applyBorder="1" applyAlignment="1">
      <alignment horizontal="center" vertical="center" wrapText="1"/>
    </xf>
    <xf numFmtId="0" fontId="20" fillId="0" borderId="10" xfId="0" applyFont="1" applyBorder="1"/>
    <xf numFmtId="0" fontId="20" fillId="0" borderId="11" xfId="0" applyFont="1" applyBorder="1"/>
    <xf numFmtId="0" fontId="7" fillId="9" borderId="30" xfId="0" applyFont="1" applyFill="1" applyBorder="1" applyAlignment="1">
      <alignment horizontal="center" vertical="center" wrapText="1"/>
    </xf>
    <xf numFmtId="0" fontId="6" fillId="0" borderId="13" xfId="0" applyFont="1" applyBorder="1" applyAlignment="1">
      <alignment wrapText="1"/>
    </xf>
    <xf numFmtId="0" fontId="6" fillId="0" borderId="11" xfId="0" applyFont="1" applyBorder="1" applyAlignment="1">
      <alignment wrapText="1"/>
    </xf>
    <xf numFmtId="0" fontId="7" fillId="9" borderId="42"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44" xfId="0" applyFont="1" applyFill="1" applyBorder="1" applyAlignment="1">
      <alignment horizontal="center" vertical="center" wrapText="1"/>
    </xf>
    <xf numFmtId="0" fontId="7" fillId="9" borderId="33"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29"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7" borderId="27" xfId="0" applyFont="1" applyFill="1" applyBorder="1" applyAlignment="1">
      <alignment horizontal="center" vertical="center" wrapText="1"/>
    </xf>
    <xf numFmtId="174" fontId="69" fillId="3" borderId="25" xfId="1" applyNumberFormat="1" applyFont="1" applyFill="1" applyBorder="1" applyAlignment="1">
      <alignment horizontal="center" vertical="center" wrapText="1"/>
    </xf>
    <xf numFmtId="174" fontId="69" fillId="3" borderId="26" xfId="1" applyNumberFormat="1" applyFont="1" applyFill="1" applyBorder="1" applyAlignment="1">
      <alignment horizontal="center" vertical="center" wrapText="1"/>
    </xf>
    <xf numFmtId="174" fontId="69" fillId="3" borderId="27" xfId="1" applyNumberFormat="1" applyFont="1" applyFill="1" applyBorder="1" applyAlignment="1">
      <alignment horizontal="center" vertical="center" wrapText="1"/>
    </xf>
    <xf numFmtId="174" fontId="7" fillId="3" borderId="22" xfId="1" applyNumberFormat="1" applyFont="1" applyFill="1" applyBorder="1" applyAlignment="1">
      <alignment horizontal="center" vertical="center" wrapText="1"/>
    </xf>
    <xf numFmtId="10" fontId="7" fillId="3" borderId="22" xfId="1" applyNumberFormat="1" applyFont="1" applyFill="1" applyBorder="1" applyAlignment="1">
      <alignment horizontal="center" vertical="center" wrapText="1"/>
    </xf>
    <xf numFmtId="168" fontId="7" fillId="7" borderId="7" xfId="0" applyNumberFormat="1"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3"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8" fillId="15" borderId="22" xfId="0" applyFont="1" applyFill="1" applyBorder="1" applyAlignment="1">
      <alignment horizontal="center" vertical="center" wrapText="1"/>
    </xf>
    <xf numFmtId="0" fontId="7" fillId="5" borderId="22" xfId="0" applyFont="1" applyFill="1" applyBorder="1" applyAlignment="1">
      <alignment horizontal="left" vertical="center" wrapText="1"/>
    </xf>
    <xf numFmtId="0" fontId="19" fillId="11" borderId="22"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7" fillId="15" borderId="22"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8" fillId="13" borderId="22" xfId="0" applyFont="1" applyFill="1" applyBorder="1" applyAlignment="1">
      <alignment horizontal="center" vertical="center" wrapText="1"/>
    </xf>
    <xf numFmtId="0" fontId="10" fillId="15" borderId="22" xfId="0" applyFont="1" applyFill="1" applyBorder="1" applyAlignment="1">
      <alignment horizontal="center" vertical="center" wrapText="1"/>
    </xf>
    <xf numFmtId="0" fontId="6" fillId="16" borderId="22" xfId="0" applyFont="1" applyFill="1" applyBorder="1"/>
    <xf numFmtId="0" fontId="7" fillId="13" borderId="22" xfId="0" applyFont="1" applyFill="1" applyBorder="1" applyAlignment="1">
      <alignment horizontal="center" vertical="center" wrapText="1"/>
    </xf>
    <xf numFmtId="0" fontId="6" fillId="14" borderId="22" xfId="0" applyFont="1" applyFill="1" applyBorder="1"/>
    <xf numFmtId="0" fontId="8" fillId="9" borderId="22" xfId="0" applyFont="1" applyFill="1" applyBorder="1" applyAlignment="1">
      <alignment horizontal="center" vertical="center" wrapText="1"/>
    </xf>
    <xf numFmtId="0" fontId="7" fillId="17" borderId="22" xfId="0" applyFont="1" applyFill="1" applyBorder="1" applyAlignment="1">
      <alignment horizontal="center" vertical="center" wrapText="1"/>
    </xf>
    <xf numFmtId="0" fontId="6" fillId="18" borderId="22" xfId="0" applyFont="1" applyFill="1" applyBorder="1"/>
    <xf numFmtId="9" fontId="7" fillId="3" borderId="22" xfId="0" applyNumberFormat="1" applyFont="1" applyFill="1" applyBorder="1" applyAlignment="1">
      <alignment horizontal="center" vertical="center" wrapText="1"/>
    </xf>
    <xf numFmtId="9" fontId="7" fillId="9" borderId="22" xfId="1" applyFont="1" applyFill="1" applyBorder="1" applyAlignment="1">
      <alignment horizontal="center" vertical="center" wrapText="1"/>
    </xf>
    <xf numFmtId="9" fontId="7" fillId="5" borderId="22" xfId="1" applyFont="1" applyFill="1" applyBorder="1" applyAlignment="1">
      <alignment horizontal="center" vertical="center" wrapText="1"/>
    </xf>
    <xf numFmtId="9" fontId="7" fillId="7" borderId="22" xfId="1" applyFont="1" applyFill="1" applyBorder="1" applyAlignment="1">
      <alignment horizontal="center" vertical="center" wrapText="1"/>
    </xf>
    <xf numFmtId="9" fontId="7" fillId="5" borderId="22" xfId="0" applyNumberFormat="1" applyFont="1" applyFill="1" applyBorder="1" applyAlignment="1">
      <alignment horizontal="center" vertical="center" wrapText="1"/>
    </xf>
    <xf numFmtId="0" fontId="7" fillId="7" borderId="22" xfId="0" applyFont="1" applyFill="1" applyBorder="1" applyAlignment="1">
      <alignment horizontal="center" vertical="center" wrapText="1"/>
    </xf>
    <xf numFmtId="9" fontId="7" fillId="7" borderId="22" xfId="0" applyNumberFormat="1" applyFont="1" applyFill="1" applyBorder="1" applyAlignment="1">
      <alignment horizontal="center" vertical="center" wrapText="1"/>
    </xf>
    <xf numFmtId="9" fontId="7" fillId="9" borderId="22" xfId="0" applyNumberFormat="1" applyFont="1" applyFill="1" applyBorder="1" applyAlignment="1">
      <alignment horizontal="center" vertical="center" wrapText="1"/>
    </xf>
    <xf numFmtId="9" fontId="7" fillId="11" borderId="22" xfId="1" applyFont="1" applyFill="1" applyBorder="1" applyAlignment="1">
      <alignment horizontal="center" vertical="center" wrapText="1"/>
    </xf>
    <xf numFmtId="9" fontId="7" fillId="11" borderId="22" xfId="0" applyNumberFormat="1" applyFont="1" applyFill="1" applyBorder="1" applyAlignment="1">
      <alignment horizontal="center" vertical="center" wrapText="1"/>
    </xf>
    <xf numFmtId="9" fontId="10" fillId="11" borderId="22" xfId="1" applyFont="1" applyFill="1" applyBorder="1" applyAlignment="1">
      <alignment horizontal="center" vertical="center" wrapText="1"/>
    </xf>
    <xf numFmtId="0" fontId="37" fillId="0" borderId="21" xfId="4" applyFont="1" applyAlignment="1">
      <alignment horizontal="center" vertical="center" wrapText="1"/>
    </xf>
    <xf numFmtId="0" fontId="37" fillId="0" borderId="21" xfId="4" applyFont="1" applyAlignment="1">
      <alignment horizontal="center" vertical="center"/>
    </xf>
    <xf numFmtId="0" fontId="36" fillId="27" borderId="22" xfId="4" applyFont="1" applyFill="1" applyBorder="1" applyAlignment="1">
      <alignment horizontal="center" vertical="center" wrapText="1"/>
    </xf>
    <xf numFmtId="0" fontId="28" fillId="0" borderId="22" xfId="4" applyFont="1" applyBorder="1" applyAlignment="1">
      <alignment horizontal="center" wrapText="1"/>
    </xf>
    <xf numFmtId="0" fontId="36" fillId="48" borderId="22" xfId="4" applyFont="1" applyFill="1" applyBorder="1" applyAlignment="1">
      <alignment horizontal="center" vertical="center" wrapText="1"/>
    </xf>
    <xf numFmtId="0" fontId="36" fillId="47" borderId="22" xfId="4" applyFont="1" applyFill="1" applyBorder="1" applyAlignment="1">
      <alignment horizontal="center" vertical="center" wrapText="1"/>
    </xf>
    <xf numFmtId="0" fontId="36" fillId="46" borderId="22" xfId="4" applyFont="1" applyFill="1" applyBorder="1" applyAlignment="1">
      <alignment horizontal="center" vertical="center"/>
    </xf>
    <xf numFmtId="0" fontId="36" fillId="43" borderId="22" xfId="4" applyFont="1" applyFill="1" applyBorder="1" applyAlignment="1">
      <alignment horizontal="center" vertical="center" wrapText="1"/>
    </xf>
    <xf numFmtId="0" fontId="36" fillId="42" borderId="22" xfId="4" applyFont="1" applyFill="1" applyBorder="1" applyAlignment="1">
      <alignment horizontal="center" vertical="center" wrapText="1"/>
    </xf>
    <xf numFmtId="0" fontId="36" fillId="41" borderId="22" xfId="4" applyFont="1" applyFill="1" applyBorder="1" applyAlignment="1">
      <alignment horizontal="center" vertical="center" wrapText="1"/>
    </xf>
    <xf numFmtId="0" fontId="36" fillId="40" borderId="22" xfId="4" applyFont="1" applyFill="1" applyBorder="1" applyAlignment="1">
      <alignment horizontal="center" vertical="center" wrapText="1"/>
    </xf>
    <xf numFmtId="0" fontId="7" fillId="21" borderId="27" xfId="4" applyFont="1" applyFill="1" applyBorder="1" applyAlignment="1">
      <alignment horizontal="center" vertical="center" wrapText="1"/>
    </xf>
    <xf numFmtId="0" fontId="7" fillId="21" borderId="52" xfId="4" applyFont="1" applyFill="1" applyBorder="1" applyAlignment="1">
      <alignment horizontal="center" vertical="center" wrapText="1"/>
    </xf>
    <xf numFmtId="0" fontId="7" fillId="21" borderId="49" xfId="4" applyFont="1" applyFill="1" applyBorder="1" applyAlignment="1">
      <alignment horizontal="center" vertical="center" wrapText="1"/>
    </xf>
    <xf numFmtId="0" fontId="7" fillId="21" borderId="45" xfId="4" applyFont="1" applyFill="1" applyBorder="1" applyAlignment="1">
      <alignment horizontal="center" vertical="center" wrapText="1"/>
    </xf>
    <xf numFmtId="0" fontId="28" fillId="21" borderId="46" xfId="4" applyFont="1" applyFill="1" applyBorder="1" applyAlignment="1">
      <alignment horizontal="center" vertical="center"/>
    </xf>
    <xf numFmtId="0" fontId="28" fillId="21" borderId="48" xfId="4" applyFont="1" applyFill="1" applyBorder="1" applyAlignment="1">
      <alignment horizontal="center" vertical="center"/>
    </xf>
    <xf numFmtId="0" fontId="28" fillId="21" borderId="41" xfId="4" applyFont="1" applyFill="1" applyBorder="1" applyAlignment="1">
      <alignment horizontal="center" vertical="center"/>
    </xf>
    <xf numFmtId="0" fontId="28" fillId="0" borderId="22" xfId="4" applyFont="1" applyBorder="1" applyAlignment="1">
      <alignment horizontal="center" vertical="center"/>
    </xf>
    <xf numFmtId="0" fontId="28" fillId="0" borderId="22" xfId="4" applyFont="1" applyBorder="1" applyAlignment="1">
      <alignment horizontal="center" vertical="center" wrapText="1"/>
    </xf>
    <xf numFmtId="0" fontId="7" fillId="21" borderId="22" xfId="4" applyFont="1" applyFill="1" applyBorder="1" applyAlignment="1">
      <alignment horizontal="center" vertical="center" wrapText="1"/>
    </xf>
    <xf numFmtId="0" fontId="36" fillId="39" borderId="42" xfId="4" applyFont="1" applyFill="1" applyBorder="1" applyAlignment="1">
      <alignment horizontal="center" vertical="center"/>
    </xf>
    <xf numFmtId="0" fontId="36" fillId="39" borderId="49" xfId="4" applyFont="1" applyFill="1" applyBorder="1" applyAlignment="1">
      <alignment horizontal="center" vertical="center"/>
    </xf>
    <xf numFmtId="0" fontId="36" fillId="38" borderId="42" xfId="4" applyFont="1" applyFill="1" applyBorder="1" applyAlignment="1">
      <alignment horizontal="center" vertical="center"/>
    </xf>
    <xf numFmtId="0" fontId="36" fillId="38" borderId="49" xfId="4" applyFont="1" applyFill="1" applyBorder="1" applyAlignment="1">
      <alignment horizontal="center" vertical="center"/>
    </xf>
    <xf numFmtId="164" fontId="36" fillId="37" borderId="42" xfId="6" applyFont="1" applyFill="1" applyBorder="1" applyAlignment="1">
      <alignment horizontal="center" vertical="center" wrapText="1"/>
    </xf>
    <xf numFmtId="164" fontId="36" fillId="37" borderId="43" xfId="6" applyFont="1" applyFill="1" applyBorder="1" applyAlignment="1">
      <alignment horizontal="center" vertical="center" wrapText="1"/>
    </xf>
    <xf numFmtId="164" fontId="36" fillId="37" borderId="49" xfId="6" applyFont="1" applyFill="1" applyBorder="1" applyAlignment="1">
      <alignment horizontal="center" vertical="center" wrapText="1"/>
    </xf>
    <xf numFmtId="164" fontId="36" fillId="37" borderId="45" xfId="6" applyFont="1" applyFill="1" applyBorder="1" applyAlignment="1">
      <alignment horizontal="center" vertical="center" wrapText="1"/>
    </xf>
    <xf numFmtId="0" fontId="36" fillId="45" borderId="46" xfId="4" applyFont="1" applyFill="1" applyBorder="1" applyAlignment="1">
      <alignment horizontal="center" vertical="center" wrapText="1"/>
    </xf>
    <xf numFmtId="0" fontId="36" fillId="45" borderId="48" xfId="4" applyFont="1" applyFill="1" applyBorder="1" applyAlignment="1">
      <alignment horizontal="center" vertical="center" wrapText="1"/>
    </xf>
    <xf numFmtId="0" fontId="36" fillId="31" borderId="25" xfId="4" applyFont="1" applyFill="1" applyBorder="1" applyAlignment="1">
      <alignment horizontal="center" vertical="center" wrapText="1"/>
    </xf>
    <xf numFmtId="0" fontId="36" fillId="31" borderId="27" xfId="4" applyFont="1" applyFill="1" applyBorder="1" applyAlignment="1">
      <alignment horizontal="center" vertical="center" wrapText="1"/>
    </xf>
    <xf numFmtId="0" fontId="36" fillId="36" borderId="22" xfId="4" applyFont="1" applyFill="1" applyBorder="1" applyAlignment="1">
      <alignment horizontal="center" vertical="center" wrapText="1"/>
    </xf>
    <xf numFmtId="0" fontId="36" fillId="35" borderId="25" xfId="4" applyFont="1" applyFill="1" applyBorder="1" applyAlignment="1">
      <alignment horizontal="center" vertical="center" wrapText="1"/>
    </xf>
    <xf numFmtId="0" fontId="36" fillId="35" borderId="27" xfId="4" applyFont="1" applyFill="1" applyBorder="1" applyAlignment="1">
      <alignment horizontal="center" vertical="center" wrapText="1"/>
    </xf>
    <xf numFmtId="0" fontId="36" fillId="34" borderId="22" xfId="4" applyFont="1" applyFill="1" applyBorder="1" applyAlignment="1">
      <alignment horizontal="center" vertical="center" wrapText="1"/>
    </xf>
    <xf numFmtId="0" fontId="36" fillId="33" borderId="22" xfId="4" applyFont="1" applyFill="1" applyBorder="1" applyAlignment="1">
      <alignment horizontal="center" vertical="center" wrapText="1"/>
    </xf>
    <xf numFmtId="0" fontId="36" fillId="32" borderId="22" xfId="4" applyFont="1" applyFill="1" applyBorder="1" applyAlignment="1">
      <alignment horizontal="center" vertical="center" wrapText="1"/>
    </xf>
    <xf numFmtId="0" fontId="36" fillId="31" borderId="46" xfId="4" applyFont="1" applyFill="1" applyBorder="1" applyAlignment="1">
      <alignment horizontal="center" vertical="center" wrapText="1"/>
    </xf>
    <xf numFmtId="0" fontId="36" fillId="31" borderId="48" xfId="4" applyFont="1" applyFill="1" applyBorder="1" applyAlignment="1">
      <alignment horizontal="center" vertical="center" wrapText="1"/>
    </xf>
    <xf numFmtId="0" fontId="36" fillId="31" borderId="22" xfId="4" applyFont="1" applyFill="1" applyBorder="1" applyAlignment="1">
      <alignment horizontal="center" vertical="center" wrapText="1"/>
    </xf>
    <xf numFmtId="0" fontId="7" fillId="21" borderId="46" xfId="4" applyFont="1" applyFill="1" applyBorder="1" applyAlignment="1">
      <alignment horizontal="center" vertical="center" wrapText="1"/>
    </xf>
    <xf numFmtId="0" fontId="7" fillId="21" borderId="41" xfId="4" applyFont="1" applyFill="1" applyBorder="1" applyAlignment="1">
      <alignment horizontal="center" vertical="center" wrapText="1"/>
    </xf>
    <xf numFmtId="0" fontId="34" fillId="21" borderId="46" xfId="4" applyFont="1" applyFill="1" applyBorder="1" applyAlignment="1">
      <alignment horizontal="center" vertical="center" wrapText="1"/>
    </xf>
    <xf numFmtId="0" fontId="34" fillId="21" borderId="41" xfId="4" applyFont="1" applyFill="1" applyBorder="1" applyAlignment="1">
      <alignment horizontal="center" vertical="center" wrapText="1"/>
    </xf>
    <xf numFmtId="0" fontId="43" fillId="0" borderId="52" xfId="4" applyFont="1" applyBorder="1" applyAlignment="1">
      <alignment horizontal="center" vertical="center"/>
    </xf>
    <xf numFmtId="0" fontId="43" fillId="0" borderId="49" xfId="4" applyFont="1" applyBorder="1" applyAlignment="1">
      <alignment horizontal="center" vertical="center"/>
    </xf>
    <xf numFmtId="0" fontId="43" fillId="0" borderId="45" xfId="4" applyFont="1" applyBorder="1" applyAlignment="1">
      <alignment horizontal="center" vertical="center"/>
    </xf>
    <xf numFmtId="9" fontId="34" fillId="21" borderId="52" xfId="9" applyFont="1" applyFill="1" applyBorder="1" applyAlignment="1" applyProtection="1">
      <alignment horizontal="center" vertical="center"/>
      <protection locked="0" hidden="1"/>
    </xf>
    <xf numFmtId="9" fontId="34" fillId="21" borderId="49" xfId="9" applyFont="1" applyFill="1" applyBorder="1" applyAlignment="1" applyProtection="1">
      <alignment horizontal="center" vertical="center"/>
      <protection locked="0" hidden="1"/>
    </xf>
    <xf numFmtId="9" fontId="34" fillId="21" borderId="45" xfId="9" applyFont="1" applyFill="1" applyBorder="1" applyAlignment="1" applyProtection="1">
      <alignment horizontal="center" vertical="center"/>
      <protection locked="0" hidden="1"/>
    </xf>
    <xf numFmtId="0" fontId="7" fillId="21" borderId="43" xfId="4" applyFont="1" applyFill="1" applyBorder="1" applyAlignment="1">
      <alignment horizontal="center" vertical="center" wrapText="1"/>
    </xf>
    <xf numFmtId="0" fontId="7" fillId="21" borderId="44" xfId="4" applyFont="1" applyFill="1" applyBorder="1" applyAlignment="1">
      <alignment horizontal="center" vertical="center" wrapText="1"/>
    </xf>
    <xf numFmtId="0" fontId="7" fillId="21" borderId="51" xfId="4" applyFont="1" applyFill="1" applyBorder="1" applyAlignment="1">
      <alignment horizontal="center" vertical="center" wrapText="1"/>
    </xf>
    <xf numFmtId="0" fontId="7" fillId="21" borderId="42" xfId="4" applyFont="1" applyFill="1" applyBorder="1" applyAlignment="1">
      <alignment horizontal="center" vertical="center" wrapText="1"/>
    </xf>
    <xf numFmtId="0" fontId="7" fillId="21" borderId="50" xfId="4" applyFont="1" applyFill="1" applyBorder="1" applyAlignment="1">
      <alignment horizontal="center" vertical="center" wrapText="1"/>
    </xf>
    <xf numFmtId="0" fontId="7" fillId="21" borderId="21" xfId="4" applyFont="1" applyFill="1" applyBorder="1" applyAlignment="1">
      <alignment horizontal="center" vertical="center" wrapText="1"/>
    </xf>
    <xf numFmtId="0" fontId="33" fillId="30" borderId="22" xfId="4" applyFont="1" applyFill="1" applyBorder="1" applyAlignment="1" applyProtection="1">
      <alignment horizontal="center" vertical="center"/>
    </xf>
    <xf numFmtId="0" fontId="33" fillId="29" borderId="22" xfId="4" applyFont="1" applyFill="1" applyBorder="1" applyAlignment="1" applyProtection="1">
      <alignment horizontal="center" vertical="center"/>
    </xf>
    <xf numFmtId="0" fontId="30" fillId="0" borderId="21" xfId="4" applyFont="1" applyBorder="1" applyAlignment="1">
      <alignment horizontal="center" vertical="center"/>
    </xf>
    <xf numFmtId="0" fontId="33" fillId="28" borderId="22" xfId="4" applyFont="1" applyFill="1" applyBorder="1" applyAlignment="1" applyProtection="1">
      <alignment horizontal="center" vertical="center"/>
    </xf>
    <xf numFmtId="0" fontId="29" fillId="26" borderId="51" xfId="4" applyFont="1" applyFill="1" applyBorder="1" applyAlignment="1" applyProtection="1">
      <alignment horizontal="center" vertical="center" wrapText="1"/>
    </xf>
    <xf numFmtId="0" fontId="29" fillId="26" borderId="43" xfId="4" applyFont="1" applyFill="1" applyBorder="1" applyAlignment="1" applyProtection="1">
      <alignment horizontal="center" vertical="center" wrapText="1"/>
    </xf>
    <xf numFmtId="0" fontId="29" fillId="26" borderId="50" xfId="4" applyFont="1" applyFill="1" applyBorder="1" applyAlignment="1" applyProtection="1">
      <alignment horizontal="center" vertical="center" wrapText="1"/>
    </xf>
    <xf numFmtId="0" fontId="29" fillId="26" borderId="44" xfId="4" applyFont="1" applyFill="1" applyBorder="1" applyAlignment="1" applyProtection="1">
      <alignment horizontal="center" vertical="center" wrapText="1"/>
    </xf>
    <xf numFmtId="0" fontId="29" fillId="26" borderId="52" xfId="4" applyFont="1" applyFill="1" applyBorder="1" applyAlignment="1" applyProtection="1">
      <alignment horizontal="center" vertical="center" wrapText="1"/>
    </xf>
    <xf numFmtId="0" fontId="29" fillId="26" borderId="45" xfId="4" applyFont="1" applyFill="1" applyBorder="1" applyAlignment="1" applyProtection="1">
      <alignment horizontal="center" vertical="center" wrapText="1"/>
    </xf>
    <xf numFmtId="0" fontId="55" fillId="26" borderId="51" xfId="4" applyFont="1" applyFill="1" applyBorder="1" applyAlignment="1" applyProtection="1">
      <alignment vertical="top" wrapText="1"/>
      <protection locked="0" hidden="1"/>
    </xf>
    <xf numFmtId="0" fontId="55" fillId="26" borderId="42" xfId="4" applyFont="1" applyFill="1" applyBorder="1" applyAlignment="1" applyProtection="1">
      <alignment vertical="top"/>
      <protection locked="0" hidden="1"/>
    </xf>
    <xf numFmtId="0" fontId="55" fillId="26" borderId="50" xfId="4" applyFont="1" applyFill="1" applyBorder="1" applyAlignment="1" applyProtection="1">
      <alignment vertical="top"/>
      <protection locked="0" hidden="1"/>
    </xf>
    <xf numFmtId="0" fontId="55" fillId="26" borderId="21" xfId="4" applyFont="1" applyFill="1" applyBorder="1" applyAlignment="1" applyProtection="1">
      <alignment vertical="top"/>
      <protection locked="0" hidden="1"/>
    </xf>
    <xf numFmtId="0" fontId="55" fillId="26" borderId="52" xfId="4" applyFont="1" applyFill="1" applyBorder="1" applyAlignment="1" applyProtection="1">
      <alignment vertical="top"/>
      <protection locked="0" hidden="1"/>
    </xf>
    <xf numFmtId="0" fontId="55" fillId="26" borderId="49" xfId="4" applyFont="1" applyFill="1" applyBorder="1" applyAlignment="1" applyProtection="1">
      <alignment vertical="top"/>
      <protection locked="0" hidden="1"/>
    </xf>
    <xf numFmtId="0" fontId="55" fillId="26" borderId="51" xfId="4" applyFont="1" applyFill="1" applyBorder="1" applyAlignment="1" applyProtection="1">
      <alignment horizontal="left" vertical="center" wrapText="1"/>
      <protection locked="0" hidden="1"/>
    </xf>
    <xf numFmtId="0" fontId="55" fillId="26" borderId="42" xfId="4" applyFont="1" applyFill="1" applyBorder="1" applyAlignment="1" applyProtection="1">
      <alignment horizontal="left" vertical="center"/>
      <protection locked="0" hidden="1"/>
    </xf>
    <xf numFmtId="0" fontId="55" fillId="26" borderId="50" xfId="4" applyFont="1" applyFill="1" applyBorder="1" applyAlignment="1" applyProtection="1">
      <alignment horizontal="left" vertical="center"/>
      <protection locked="0" hidden="1"/>
    </xf>
    <xf numFmtId="0" fontId="55" fillId="26" borderId="21" xfId="4" applyFont="1" applyFill="1" applyBorder="1" applyAlignment="1" applyProtection="1">
      <alignment horizontal="left" vertical="center"/>
      <protection locked="0" hidden="1"/>
    </xf>
    <xf numFmtId="0" fontId="28" fillId="0" borderId="21" xfId="4" applyFont="1" applyBorder="1" applyAlignment="1">
      <alignment horizontal="center" vertical="center"/>
    </xf>
    <xf numFmtId="0" fontId="30" fillId="27" borderId="52" xfId="4" applyFont="1" applyFill="1" applyBorder="1" applyAlignment="1">
      <alignment horizontal="center" vertical="center"/>
    </xf>
    <xf numFmtId="0" fontId="30" fillId="27" borderId="49" xfId="4" applyFont="1" applyFill="1" applyBorder="1" applyAlignment="1">
      <alignment horizontal="center" vertical="center"/>
    </xf>
    <xf numFmtId="0" fontId="29" fillId="26" borderId="43" xfId="4" applyFont="1" applyFill="1" applyBorder="1" applyAlignment="1" applyProtection="1">
      <alignment horizontal="center" vertical="center"/>
    </xf>
    <xf numFmtId="0" fontId="29" fillId="26" borderId="50" xfId="4" applyFont="1" applyFill="1" applyBorder="1" applyAlignment="1" applyProtection="1">
      <alignment horizontal="center" vertical="center"/>
    </xf>
    <xf numFmtId="0" fontId="29" fillId="26" borderId="44" xfId="4" applyFont="1" applyFill="1" applyBorder="1" applyAlignment="1" applyProtection="1">
      <alignment horizontal="center" vertical="center"/>
    </xf>
    <xf numFmtId="0" fontId="29" fillId="26" borderId="52" xfId="4" applyFont="1" applyFill="1" applyBorder="1" applyAlignment="1" applyProtection="1">
      <alignment horizontal="center" vertical="center"/>
    </xf>
    <xf numFmtId="0" fontId="29" fillId="26" borderId="45" xfId="4" applyFont="1" applyFill="1" applyBorder="1" applyAlignment="1" applyProtection="1">
      <alignment horizontal="center" vertical="center"/>
    </xf>
    <xf numFmtId="0" fontId="55" fillId="26" borderId="51" xfId="4" applyFont="1" applyFill="1" applyBorder="1" applyAlignment="1" applyProtection="1">
      <alignment horizontal="left" vertical="top" wrapText="1"/>
      <protection locked="0" hidden="1"/>
    </xf>
    <xf numFmtId="0" fontId="55" fillId="26" borderId="42" xfId="4" applyFont="1" applyFill="1" applyBorder="1" applyAlignment="1" applyProtection="1">
      <alignment horizontal="left" vertical="top" wrapText="1"/>
      <protection locked="0" hidden="1"/>
    </xf>
    <xf numFmtId="0" fontId="55" fillId="26" borderId="50" xfId="4" applyFont="1" applyFill="1" applyBorder="1" applyAlignment="1" applyProtection="1">
      <alignment horizontal="left" vertical="top" wrapText="1"/>
      <protection locked="0" hidden="1"/>
    </xf>
    <xf numFmtId="0" fontId="55" fillId="26" borderId="21" xfId="4" applyFont="1" applyFill="1" applyBorder="1" applyAlignment="1" applyProtection="1">
      <alignment horizontal="left" vertical="top" wrapText="1"/>
      <protection locked="0" hidden="1"/>
    </xf>
    <xf numFmtId="0" fontId="55" fillId="26" borderId="52" xfId="4" applyFont="1" applyFill="1" applyBorder="1" applyAlignment="1" applyProtection="1">
      <alignment horizontal="left" vertical="top" wrapText="1"/>
      <protection locked="0" hidden="1"/>
    </xf>
    <xf numFmtId="0" fontId="55" fillId="26" borderId="49" xfId="4" applyFont="1" applyFill="1" applyBorder="1" applyAlignment="1" applyProtection="1">
      <alignment horizontal="left" vertical="top" wrapText="1"/>
      <protection locked="0" hidden="1"/>
    </xf>
    <xf numFmtId="0" fontId="28" fillId="0" borderId="46" xfId="4" applyFont="1" applyBorder="1" applyAlignment="1">
      <alignment horizontal="center" vertical="center" wrapText="1"/>
    </xf>
    <xf numFmtId="0" fontId="28" fillId="0" borderId="48" xfId="4" applyFont="1" applyBorder="1" applyAlignment="1">
      <alignment horizontal="center" vertical="center" wrapText="1"/>
    </xf>
    <xf numFmtId="0" fontId="28" fillId="0" borderId="41" xfId="4" applyFont="1" applyBorder="1" applyAlignment="1">
      <alignment horizontal="center" vertical="center" wrapText="1"/>
    </xf>
    <xf numFmtId="0" fontId="7" fillId="26" borderId="22" xfId="4" applyFont="1" applyFill="1" applyBorder="1" applyAlignment="1" applyProtection="1">
      <alignment horizontal="center" vertical="center" wrapText="1"/>
    </xf>
    <xf numFmtId="0" fontId="36" fillId="31" borderId="41" xfId="4" applyFont="1" applyFill="1" applyBorder="1" applyAlignment="1">
      <alignment horizontal="center" vertical="center" wrapText="1"/>
    </xf>
    <xf numFmtId="0" fontId="34" fillId="0" borderId="51" xfId="4" applyFont="1" applyBorder="1" applyAlignment="1">
      <alignment horizontal="center" vertical="center" wrapText="1"/>
    </xf>
    <xf numFmtId="0" fontId="34" fillId="0" borderId="43" xfId="4" applyFont="1" applyBorder="1" applyAlignment="1">
      <alignment horizontal="center" vertical="center" wrapText="1"/>
    </xf>
    <xf numFmtId="1" fontId="34" fillId="21" borderId="51" xfId="5" applyNumberFormat="1" applyFont="1" applyFill="1" applyBorder="1" applyAlignment="1">
      <alignment horizontal="center" vertical="center"/>
    </xf>
    <xf numFmtId="1" fontId="34" fillId="21" borderId="42" xfId="5" applyNumberFormat="1" applyFont="1" applyFill="1" applyBorder="1" applyAlignment="1">
      <alignment horizontal="center" vertical="center"/>
    </xf>
    <xf numFmtId="1" fontId="34" fillId="21" borderId="43" xfId="5" applyNumberFormat="1" applyFont="1" applyFill="1" applyBorder="1" applyAlignment="1">
      <alignment horizontal="center" vertical="center"/>
    </xf>
    <xf numFmtId="0" fontId="34" fillId="21" borderId="51" xfId="4" applyFont="1" applyFill="1" applyBorder="1" applyAlignment="1">
      <alignment horizontal="left" vertical="center" wrapText="1"/>
    </xf>
    <xf numFmtId="0" fontId="34" fillId="21" borderId="43" xfId="4" applyFont="1" applyFill="1" applyBorder="1" applyAlignment="1">
      <alignment horizontal="left" vertical="center" wrapText="1"/>
    </xf>
    <xf numFmtId="0" fontId="36" fillId="35" borderId="22" xfId="4" applyFont="1" applyFill="1" applyBorder="1" applyAlignment="1">
      <alignment horizontal="center" vertical="center" wrapText="1"/>
    </xf>
    <xf numFmtId="0" fontId="28" fillId="25" borderId="21" xfId="4" applyFont="1" applyFill="1" applyAlignment="1">
      <alignment horizontal="center"/>
    </xf>
    <xf numFmtId="0" fontId="28" fillId="24" borderId="21" xfId="4" applyFont="1" applyFill="1" applyAlignment="1">
      <alignment horizontal="center"/>
    </xf>
    <xf numFmtId="9" fontId="28" fillId="0" borderId="46" xfId="9" applyFont="1" applyBorder="1" applyAlignment="1">
      <alignment horizontal="center"/>
    </xf>
    <xf numFmtId="9" fontId="28" fillId="0" borderId="48" xfId="9" applyFont="1" applyBorder="1" applyAlignment="1">
      <alignment horizontal="center"/>
    </xf>
    <xf numFmtId="9" fontId="28" fillId="0" borderId="41" xfId="9" applyFont="1" applyBorder="1" applyAlignment="1">
      <alignment horizontal="center"/>
    </xf>
    <xf numFmtId="0" fontId="29" fillId="26" borderId="22" xfId="4" applyFont="1" applyFill="1" applyBorder="1" applyAlignment="1" applyProtection="1">
      <alignment horizontal="center" vertical="center" wrapText="1"/>
    </xf>
    <xf numFmtId="0" fontId="58" fillId="0" borderId="46" xfId="4" applyFont="1" applyBorder="1" applyAlignment="1">
      <alignment horizontal="center"/>
    </xf>
    <xf numFmtId="0" fontId="58" fillId="0" borderId="48" xfId="4" applyFont="1" applyBorder="1" applyAlignment="1">
      <alignment horizontal="center"/>
    </xf>
    <xf numFmtId="0" fontId="58" fillId="0" borderId="41" xfId="4" applyFont="1" applyBorder="1" applyAlignment="1">
      <alignment horizontal="center"/>
    </xf>
    <xf numFmtId="0" fontId="30" fillId="27" borderId="50" xfId="4" applyFont="1" applyFill="1" applyBorder="1" applyAlignment="1">
      <alignment horizontal="center" vertical="center"/>
    </xf>
    <xf numFmtId="0" fontId="30" fillId="27" borderId="21" xfId="4" applyFont="1" applyFill="1" applyBorder="1" applyAlignment="1">
      <alignment horizontal="center" vertical="center"/>
    </xf>
    <xf numFmtId="0" fontId="7" fillId="26" borderId="22" xfId="4" applyFont="1" applyFill="1" applyBorder="1" applyAlignment="1" applyProtection="1">
      <alignment horizontal="left" vertical="center" wrapText="1"/>
    </xf>
    <xf numFmtId="0" fontId="37" fillId="0" borderId="21" xfId="4" applyFont="1" applyBorder="1" applyAlignment="1">
      <alignment horizontal="center" vertical="center" wrapText="1"/>
    </xf>
    <xf numFmtId="0" fontId="37" fillId="0" borderId="44" xfId="4" applyFont="1" applyBorder="1" applyAlignment="1">
      <alignment horizontal="center" vertical="center" wrapText="1"/>
    </xf>
    <xf numFmtId="0" fontId="36" fillId="27" borderId="50" xfId="4" applyFont="1" applyFill="1" applyBorder="1" applyAlignment="1">
      <alignment horizontal="center" vertical="center" wrapText="1"/>
    </xf>
    <xf numFmtId="0" fontId="36" fillId="27" borderId="21" xfId="4" applyFont="1" applyFill="1" applyBorder="1" applyAlignment="1">
      <alignment horizontal="center" vertical="center" wrapText="1"/>
    </xf>
    <xf numFmtId="0" fontId="28" fillId="0" borderId="50" xfId="4" applyFont="1" applyBorder="1" applyAlignment="1">
      <alignment horizontal="center" vertical="center" wrapText="1"/>
    </xf>
    <xf numFmtId="0" fontId="28" fillId="0" borderId="21" xfId="4" applyFont="1" applyBorder="1" applyAlignment="1">
      <alignment horizontal="center" vertical="center" wrapText="1"/>
    </xf>
    <xf numFmtId="0" fontId="28" fillId="0" borderId="44" xfId="4" applyFont="1" applyBorder="1" applyAlignment="1">
      <alignment horizontal="center" vertical="center" wrapText="1"/>
    </xf>
    <xf numFmtId="0" fontId="36" fillId="40" borderId="50" xfId="4" applyFont="1" applyFill="1" applyBorder="1" applyAlignment="1">
      <alignment horizontal="center" vertical="center" wrapText="1"/>
    </xf>
    <xf numFmtId="0" fontId="36" fillId="40" borderId="21" xfId="4" applyFont="1" applyFill="1" applyBorder="1" applyAlignment="1">
      <alignment horizontal="center" vertical="center" wrapText="1"/>
    </xf>
    <xf numFmtId="0" fontId="36" fillId="45" borderId="50" xfId="4" applyFont="1" applyFill="1" applyBorder="1" applyAlignment="1">
      <alignment horizontal="center" vertical="center" wrapText="1"/>
    </xf>
    <xf numFmtId="0" fontId="36" fillId="45" borderId="21" xfId="4" applyFont="1" applyFill="1" applyBorder="1" applyAlignment="1">
      <alignment horizontal="center" vertical="center" wrapText="1"/>
    </xf>
    <xf numFmtId="0" fontId="8" fillId="44" borderId="22" xfId="8" applyFont="1" applyFill="1" applyBorder="1" applyAlignment="1">
      <alignment horizontal="center" vertical="center" wrapText="1" readingOrder="1"/>
    </xf>
    <xf numFmtId="0" fontId="36" fillId="35" borderId="51" xfId="4" applyFont="1" applyFill="1" applyBorder="1" applyAlignment="1">
      <alignment horizontal="center" vertical="center" wrapText="1"/>
    </xf>
    <xf numFmtId="0" fontId="36" fillId="35" borderId="43" xfId="4" applyFont="1" applyFill="1" applyBorder="1" applyAlignment="1">
      <alignment horizontal="center" vertical="center" wrapText="1"/>
    </xf>
    <xf numFmtId="0" fontId="36" fillId="35" borderId="52" xfId="4" applyFont="1" applyFill="1" applyBorder="1" applyAlignment="1">
      <alignment horizontal="center" vertical="center" wrapText="1"/>
    </xf>
    <xf numFmtId="0" fontId="36" fillId="35" borderId="45" xfId="4" applyFont="1" applyFill="1" applyBorder="1" applyAlignment="1">
      <alignment horizontal="center" vertical="center" wrapText="1"/>
    </xf>
    <xf numFmtId="0" fontId="36" fillId="33" borderId="51" xfId="4" applyFont="1" applyFill="1" applyBorder="1" applyAlignment="1">
      <alignment horizontal="center" vertical="center" wrapText="1"/>
    </xf>
    <xf numFmtId="0" fontId="36" fillId="33" borderId="43" xfId="4" applyFont="1" applyFill="1" applyBorder="1" applyAlignment="1">
      <alignment horizontal="center" vertical="center" wrapText="1"/>
    </xf>
    <xf numFmtId="0" fontId="36" fillId="33" borderId="52" xfId="4" applyFont="1" applyFill="1" applyBorder="1" applyAlignment="1">
      <alignment horizontal="center" vertical="center" wrapText="1"/>
    </xf>
    <xf numFmtId="0" fontId="36" fillId="33" borderId="45" xfId="4" applyFont="1" applyFill="1" applyBorder="1" applyAlignment="1">
      <alignment horizontal="center" vertical="center" wrapText="1"/>
    </xf>
    <xf numFmtId="0" fontId="36" fillId="32" borderId="51" xfId="4" applyFont="1" applyFill="1" applyBorder="1" applyAlignment="1">
      <alignment horizontal="center" vertical="center" wrapText="1"/>
    </xf>
    <xf numFmtId="0" fontId="36" fillId="32" borderId="43" xfId="4" applyFont="1" applyFill="1" applyBorder="1" applyAlignment="1">
      <alignment horizontal="center" vertical="center" wrapText="1"/>
    </xf>
    <xf numFmtId="0" fontId="36" fillId="32" borderId="52" xfId="4" applyFont="1" applyFill="1" applyBorder="1" applyAlignment="1">
      <alignment horizontal="center" vertical="center" wrapText="1"/>
    </xf>
    <xf numFmtId="0" fontId="36" fillId="32" borderId="45" xfId="4" applyFont="1" applyFill="1" applyBorder="1" applyAlignment="1">
      <alignment horizontal="center" vertical="center" wrapText="1"/>
    </xf>
    <xf numFmtId="0" fontId="7" fillId="21" borderId="48" xfId="4" applyFont="1" applyFill="1" applyBorder="1" applyAlignment="1">
      <alignment horizontal="center" vertical="center" wrapText="1"/>
    </xf>
    <xf numFmtId="0" fontId="61" fillId="28" borderId="46" xfId="4" applyFont="1" applyFill="1" applyBorder="1" applyAlignment="1" applyProtection="1">
      <alignment horizontal="center" vertical="center"/>
    </xf>
    <xf numFmtId="0" fontId="61" fillId="28" borderId="48" xfId="4" applyFont="1" applyFill="1" applyBorder="1" applyAlignment="1" applyProtection="1">
      <alignment horizontal="center" vertical="center"/>
    </xf>
    <xf numFmtId="0" fontId="61" fillId="28" borderId="41" xfId="4" applyFont="1" applyFill="1" applyBorder="1" applyAlignment="1" applyProtection="1">
      <alignment horizontal="center" vertical="center"/>
    </xf>
    <xf numFmtId="1" fontId="34" fillId="21" borderId="46" xfId="4" applyNumberFormat="1" applyFont="1" applyFill="1" applyBorder="1" applyAlignment="1">
      <alignment horizontal="center" vertical="center" wrapText="1"/>
    </xf>
    <xf numFmtId="1" fontId="34" fillId="21" borderId="48" xfId="4" applyNumberFormat="1" applyFont="1" applyFill="1" applyBorder="1" applyAlignment="1">
      <alignment horizontal="center" vertical="center" wrapText="1"/>
    </xf>
    <xf numFmtId="0" fontId="58" fillId="0" borderId="22" xfId="4" applyFont="1" applyBorder="1" applyAlignment="1">
      <alignment horizontal="center"/>
    </xf>
    <xf numFmtId="9" fontId="35" fillId="0" borderId="46" xfId="9" applyFont="1" applyBorder="1" applyAlignment="1">
      <alignment horizontal="center"/>
    </xf>
    <xf numFmtId="9" fontId="35" fillId="0" borderId="48" xfId="9" applyFont="1" applyBorder="1" applyAlignment="1">
      <alignment horizontal="center"/>
    </xf>
    <xf numFmtId="9" fontId="35" fillId="0" borderId="41" xfId="9" applyFont="1" applyBorder="1" applyAlignment="1">
      <alignment horizontal="center"/>
    </xf>
    <xf numFmtId="0" fontId="61" fillId="30" borderId="46" xfId="4" applyFont="1" applyFill="1" applyBorder="1" applyAlignment="1" applyProtection="1">
      <alignment horizontal="center" vertical="center"/>
    </xf>
    <xf numFmtId="0" fontId="61" fillId="30" borderId="48" xfId="4" applyFont="1" applyFill="1" applyBorder="1" applyAlignment="1" applyProtection="1">
      <alignment horizontal="center" vertical="center"/>
    </xf>
    <xf numFmtId="0" fontId="61" fillId="30" borderId="41" xfId="4" applyFont="1" applyFill="1" applyBorder="1" applyAlignment="1" applyProtection="1">
      <alignment horizontal="center" vertical="center"/>
    </xf>
    <xf numFmtId="0" fontId="61" fillId="29" borderId="46" xfId="4" applyFont="1" applyFill="1" applyBorder="1" applyAlignment="1" applyProtection="1">
      <alignment horizontal="center" vertical="center"/>
    </xf>
    <xf numFmtId="0" fontId="61" fillId="29" borderId="48" xfId="4" applyFont="1" applyFill="1" applyBorder="1" applyAlignment="1" applyProtection="1">
      <alignment horizontal="center" vertical="center"/>
    </xf>
    <xf numFmtId="0" fontId="61" fillId="29" borderId="41" xfId="4" applyFont="1" applyFill="1" applyBorder="1" applyAlignment="1" applyProtection="1">
      <alignment horizontal="center" vertical="center"/>
    </xf>
    <xf numFmtId="0" fontId="7" fillId="21" borderId="25" xfId="4" applyFont="1" applyFill="1" applyBorder="1" applyAlignment="1">
      <alignment horizontal="center" vertical="center" wrapText="1"/>
    </xf>
    <xf numFmtId="0" fontId="28" fillId="25" borderId="21" xfId="4" applyFont="1" applyFill="1" applyBorder="1" applyAlignment="1">
      <alignment horizontal="center"/>
    </xf>
    <xf numFmtId="0" fontId="28" fillId="24" borderId="21" xfId="4" applyFont="1" applyFill="1" applyBorder="1" applyAlignment="1">
      <alignment horizontal="center"/>
    </xf>
    <xf numFmtId="0" fontId="65" fillId="26" borderId="22" xfId="4" applyFont="1" applyFill="1" applyBorder="1" applyAlignment="1" applyProtection="1">
      <alignment horizontal="left" vertical="center" wrapText="1"/>
    </xf>
    <xf numFmtId="0" fontId="38" fillId="26" borderId="22" xfId="4" applyFont="1" applyFill="1" applyBorder="1" applyAlignment="1" applyProtection="1">
      <alignment horizontal="left" vertical="center" wrapText="1"/>
    </xf>
    <xf numFmtId="0" fontId="34" fillId="21" borderId="48" xfId="4" applyFont="1" applyFill="1" applyBorder="1" applyAlignment="1">
      <alignment horizontal="center" vertical="center" wrapText="1"/>
    </xf>
    <xf numFmtId="9" fontId="28" fillId="21" borderId="22" xfId="9" applyFont="1" applyFill="1" applyBorder="1" applyAlignment="1">
      <alignment horizontal="center"/>
    </xf>
    <xf numFmtId="1" fontId="34" fillId="21" borderId="41" xfId="4" applyNumberFormat="1" applyFont="1" applyFill="1" applyBorder="1" applyAlignment="1">
      <alignment horizontal="center" vertical="center" wrapText="1"/>
    </xf>
    <xf numFmtId="0" fontId="43" fillId="21" borderId="22" xfId="4" applyFont="1" applyFill="1" applyBorder="1" applyAlignment="1">
      <alignment horizontal="center"/>
    </xf>
    <xf numFmtId="0" fontId="7" fillId="21" borderId="26" xfId="4" applyFont="1" applyFill="1" applyBorder="1" applyAlignment="1">
      <alignment horizontal="center" vertical="center" wrapText="1"/>
    </xf>
    <xf numFmtId="0" fontId="30" fillId="21" borderId="21" xfId="4" applyFont="1" applyFill="1" applyBorder="1" applyAlignment="1">
      <alignment horizontal="center" vertical="center"/>
    </xf>
    <xf numFmtId="0" fontId="31" fillId="21" borderId="21" xfId="4" applyFont="1" applyFill="1" applyBorder="1" applyAlignment="1" applyProtection="1">
      <alignment horizontal="center" vertical="center"/>
    </xf>
    <xf numFmtId="0" fontId="28" fillId="0" borderId="50" xfId="4" applyFont="1" applyBorder="1" applyAlignment="1">
      <alignment horizontal="center" wrapText="1"/>
    </xf>
    <xf numFmtId="0" fontId="28" fillId="0" borderId="21" xfId="4" applyFont="1" applyBorder="1" applyAlignment="1">
      <alignment horizontal="center" wrapText="1"/>
    </xf>
    <xf numFmtId="0" fontId="7" fillId="0" borderId="25" xfId="4" applyFont="1" applyFill="1" applyBorder="1" applyAlignment="1">
      <alignment horizontal="center" vertical="center" wrapText="1"/>
    </xf>
    <xf numFmtId="0" fontId="7" fillId="0" borderId="26" xfId="4" applyFont="1" applyFill="1" applyBorder="1" applyAlignment="1">
      <alignment horizontal="center" vertical="center" wrapText="1"/>
    </xf>
    <xf numFmtId="0" fontId="7" fillId="0" borderId="27" xfId="4" applyFont="1" applyFill="1" applyBorder="1" applyAlignment="1">
      <alignment horizontal="center" vertical="center" wrapText="1"/>
    </xf>
    <xf numFmtId="0" fontId="7" fillId="0" borderId="46" xfId="4" applyFont="1" applyFill="1" applyBorder="1" applyAlignment="1">
      <alignment horizontal="left" vertical="center" wrapText="1"/>
    </xf>
    <xf numFmtId="0" fontId="7" fillId="0" borderId="48" xfId="4" applyFont="1" applyFill="1" applyBorder="1" applyAlignment="1">
      <alignment horizontal="left" vertical="center" wrapText="1"/>
    </xf>
    <xf numFmtId="0" fontId="7" fillId="0" borderId="41" xfId="4" applyFont="1" applyFill="1" applyBorder="1" applyAlignment="1">
      <alignment horizontal="left" vertical="center" wrapText="1"/>
    </xf>
    <xf numFmtId="0" fontId="68" fillId="21" borderId="46" xfId="4" applyFont="1" applyFill="1" applyBorder="1" applyAlignment="1">
      <alignment horizontal="center" vertical="center"/>
    </xf>
    <xf numFmtId="0" fontId="68" fillId="21" borderId="48" xfId="4" applyFont="1" applyFill="1" applyBorder="1" applyAlignment="1">
      <alignment horizontal="center" vertical="center"/>
    </xf>
    <xf numFmtId="0" fontId="68" fillId="21" borderId="41" xfId="4" applyFont="1" applyFill="1" applyBorder="1" applyAlignment="1">
      <alignment horizontal="center" vertical="center"/>
    </xf>
    <xf numFmtId="0" fontId="7" fillId="21" borderId="46" xfId="4" applyFont="1" applyFill="1" applyBorder="1" applyAlignment="1">
      <alignment horizontal="left" vertical="center" wrapText="1"/>
    </xf>
    <xf numFmtId="0" fontId="7" fillId="21" borderId="41" xfId="4" applyFont="1" applyFill="1" applyBorder="1" applyAlignment="1">
      <alignment horizontal="left" vertical="center" wrapText="1"/>
    </xf>
    <xf numFmtId="0" fontId="34" fillId="21" borderId="46" xfId="4" applyFont="1" applyFill="1" applyBorder="1" applyAlignment="1">
      <alignment horizontal="left" vertical="center" wrapText="1"/>
    </xf>
    <xf numFmtId="0" fontId="34" fillId="21" borderId="41" xfId="4" applyFont="1" applyFill="1" applyBorder="1" applyAlignment="1">
      <alignment horizontal="left" vertical="center" wrapText="1"/>
    </xf>
    <xf numFmtId="1" fontId="34" fillId="21" borderId="46" xfId="5" applyNumberFormat="1" applyFont="1" applyFill="1" applyBorder="1" applyAlignment="1">
      <alignment horizontal="center" vertical="center" wrapText="1"/>
    </xf>
    <xf numFmtId="1" fontId="34" fillId="21" borderId="48" xfId="5" applyNumberFormat="1" applyFont="1" applyFill="1" applyBorder="1" applyAlignment="1">
      <alignment horizontal="center" vertical="center" wrapText="1"/>
    </xf>
    <xf numFmtId="1" fontId="34" fillId="21" borderId="41" xfId="5" applyNumberFormat="1" applyFont="1" applyFill="1" applyBorder="1" applyAlignment="1">
      <alignment horizontal="center" vertical="center" wrapText="1"/>
    </xf>
    <xf numFmtId="0" fontId="7" fillId="26" borderId="46" xfId="4" applyFont="1" applyFill="1" applyBorder="1" applyAlignment="1" applyProtection="1">
      <alignment horizontal="left" vertical="center" wrapText="1"/>
    </xf>
    <xf numFmtId="0" fontId="7" fillId="26" borderId="48" xfId="4" applyFont="1" applyFill="1" applyBorder="1" applyAlignment="1" applyProtection="1">
      <alignment horizontal="left" vertical="center" wrapText="1"/>
    </xf>
    <xf numFmtId="0" fontId="7" fillId="26" borderId="41" xfId="4" applyFont="1" applyFill="1" applyBorder="1" applyAlignment="1" applyProtection="1">
      <alignment horizontal="left" vertical="center" wrapText="1"/>
    </xf>
    <xf numFmtId="0" fontId="43" fillId="0" borderId="46" xfId="4" applyFont="1" applyBorder="1" applyAlignment="1">
      <alignment horizontal="center" vertical="center"/>
    </xf>
    <xf numFmtId="0" fontId="43" fillId="0" borderId="48" xfId="4" applyFont="1" applyBorder="1" applyAlignment="1">
      <alignment horizontal="center" vertical="center"/>
    </xf>
    <xf numFmtId="0" fontId="43" fillId="0" borderId="41" xfId="4" applyFont="1" applyBorder="1" applyAlignment="1">
      <alignment horizontal="center" vertical="center"/>
    </xf>
    <xf numFmtId="9" fontId="34" fillId="21" borderId="46" xfId="9" applyFont="1" applyFill="1" applyBorder="1" applyAlignment="1" applyProtection="1">
      <alignment horizontal="center" vertical="center"/>
      <protection locked="0" hidden="1"/>
    </xf>
    <xf numFmtId="9" fontId="34" fillId="21" borderId="48" xfId="9" applyFont="1" applyFill="1" applyBorder="1" applyAlignment="1" applyProtection="1">
      <alignment horizontal="center" vertical="center"/>
      <protection locked="0" hidden="1"/>
    </xf>
    <xf numFmtId="9" fontId="34" fillId="21" borderId="41" xfId="9" applyFont="1" applyFill="1" applyBorder="1" applyAlignment="1" applyProtection="1">
      <alignment horizontal="center" vertical="center"/>
      <protection locked="0" hidden="1"/>
    </xf>
    <xf numFmtId="9" fontId="34" fillId="21" borderId="22" xfId="9" applyFont="1" applyFill="1" applyBorder="1" applyAlignment="1" applyProtection="1">
      <alignment horizontal="center" vertical="center"/>
      <protection locked="0" hidden="1"/>
    </xf>
    <xf numFmtId="0" fontId="37" fillId="0" borderId="22" xfId="4" applyFont="1" applyBorder="1" applyAlignment="1">
      <alignment horizontal="center" vertical="center" wrapText="1"/>
    </xf>
    <xf numFmtId="0" fontId="36" fillId="27" borderId="52" xfId="4" applyFont="1" applyFill="1" applyBorder="1" applyAlignment="1">
      <alignment horizontal="center" vertical="center" wrapText="1"/>
    </xf>
    <xf numFmtId="0" fontId="36" fillId="27" borderId="49" xfId="4" applyFont="1" applyFill="1" applyBorder="1" applyAlignment="1">
      <alignment horizontal="center" vertical="center" wrapText="1"/>
    </xf>
    <xf numFmtId="0" fontId="36" fillId="48" borderId="27" xfId="4" applyFont="1" applyFill="1" applyBorder="1" applyAlignment="1">
      <alignment horizontal="center" vertical="center" wrapText="1"/>
    </xf>
    <xf numFmtId="0" fontId="36" fillId="47" borderId="27" xfId="4" applyFont="1" applyFill="1" applyBorder="1" applyAlignment="1">
      <alignment horizontal="center" vertical="center" wrapText="1"/>
    </xf>
    <xf numFmtId="0" fontId="36" fillId="46" borderId="27" xfId="4" applyFont="1" applyFill="1" applyBorder="1" applyAlignment="1">
      <alignment horizontal="center" vertical="center"/>
    </xf>
    <xf numFmtId="0" fontId="36" fillId="43" borderId="27" xfId="4" applyFont="1" applyFill="1" applyBorder="1" applyAlignment="1">
      <alignment horizontal="center" vertical="center" wrapText="1"/>
    </xf>
    <xf numFmtId="0" fontId="36" fillId="42" borderId="27" xfId="4" applyFont="1" applyFill="1" applyBorder="1" applyAlignment="1">
      <alignment horizontal="center" vertical="center" wrapText="1"/>
    </xf>
    <xf numFmtId="0" fontId="36" fillId="41" borderId="27" xfId="4" applyFont="1" applyFill="1" applyBorder="1" applyAlignment="1">
      <alignment horizontal="center" vertical="center" wrapText="1"/>
    </xf>
    <xf numFmtId="0" fontId="8" fillId="44" borderId="50" xfId="8" applyFont="1" applyFill="1" applyBorder="1" applyAlignment="1">
      <alignment horizontal="center" vertical="center" wrapText="1" readingOrder="1"/>
    </xf>
    <xf numFmtId="0" fontId="8" fillId="44" borderId="21" xfId="8" applyFont="1" applyFill="1" applyBorder="1" applyAlignment="1">
      <alignment horizontal="center" vertical="center" wrapText="1" readingOrder="1"/>
    </xf>
    <xf numFmtId="0" fontId="36" fillId="31" borderId="26" xfId="4" applyFont="1" applyFill="1" applyBorder="1" applyAlignment="1">
      <alignment horizontal="center" vertical="center" wrapText="1"/>
    </xf>
    <xf numFmtId="0" fontId="35" fillId="21" borderId="21" xfId="4" applyFont="1" applyFill="1" applyBorder="1" applyAlignment="1">
      <alignment horizontal="center"/>
    </xf>
    <xf numFmtId="0" fontId="34" fillId="21" borderId="22" xfId="4" applyFont="1" applyFill="1" applyBorder="1" applyAlignment="1">
      <alignment horizontal="center" vertical="center" wrapText="1"/>
    </xf>
    <xf numFmtId="9" fontId="11" fillId="21" borderId="21" xfId="4" applyNumberFormat="1" applyFont="1" applyFill="1" applyBorder="1" applyAlignment="1" applyProtection="1">
      <alignment horizontal="center" vertical="center" wrapText="1"/>
    </xf>
    <xf numFmtId="0" fontId="28" fillId="24" borderId="44" xfId="4" applyFont="1" applyFill="1" applyBorder="1" applyAlignment="1">
      <alignment horizontal="center"/>
    </xf>
    <xf numFmtId="0" fontId="34" fillId="21" borderId="46" xfId="4" applyFont="1" applyFill="1" applyBorder="1" applyAlignment="1">
      <alignment horizontal="center" vertical="top" wrapText="1"/>
    </xf>
    <xf numFmtId="0" fontId="34" fillId="21" borderId="48" xfId="4" applyFont="1" applyFill="1" applyBorder="1" applyAlignment="1">
      <alignment horizontal="center" vertical="top" wrapText="1"/>
    </xf>
    <xf numFmtId="0" fontId="34" fillId="21" borderId="41" xfId="4" applyFont="1" applyFill="1" applyBorder="1" applyAlignment="1">
      <alignment horizontal="center" vertical="top" wrapText="1"/>
    </xf>
    <xf numFmtId="0" fontId="34" fillId="0" borderId="46" xfId="4" applyFont="1" applyBorder="1" applyAlignment="1">
      <alignment vertical="top" wrapText="1"/>
    </xf>
    <xf numFmtId="0" fontId="34" fillId="0" borderId="41" xfId="4" applyFont="1" applyBorder="1" applyAlignment="1">
      <alignment vertical="top" wrapText="1"/>
    </xf>
    <xf numFmtId="0" fontId="34" fillId="0" borderId="46" xfId="4" applyFont="1" applyBorder="1" applyAlignment="1">
      <alignment horizontal="center" vertical="top" wrapText="1"/>
    </xf>
    <xf numFmtId="0" fontId="34" fillId="0" borderId="41" xfId="4" applyFont="1" applyBorder="1" applyAlignment="1">
      <alignment horizontal="center" vertical="top" wrapText="1"/>
    </xf>
    <xf numFmtId="0" fontId="7" fillId="21" borderId="46" xfId="4" applyFont="1" applyFill="1" applyBorder="1" applyAlignment="1">
      <alignment vertical="top" wrapText="1"/>
    </xf>
    <xf numFmtId="0" fontId="7" fillId="21" borderId="41" xfId="4" applyFont="1" applyFill="1" applyBorder="1" applyAlignment="1">
      <alignment vertical="top" wrapText="1"/>
    </xf>
    <xf numFmtId="0" fontId="7" fillId="0" borderId="46" xfId="4" applyFont="1" applyFill="1" applyBorder="1" applyAlignment="1">
      <alignment vertical="top" wrapText="1"/>
    </xf>
    <xf numFmtId="0" fontId="7" fillId="0" borderId="41" xfId="4" applyFont="1" applyFill="1" applyBorder="1" applyAlignment="1">
      <alignment vertical="top" wrapText="1"/>
    </xf>
    <xf numFmtId="0" fontId="34" fillId="0" borderId="46" xfId="4" applyFont="1" applyFill="1" applyBorder="1" applyAlignment="1">
      <alignment horizontal="center" vertical="top" wrapText="1"/>
    </xf>
    <xf numFmtId="0" fontId="34" fillId="0" borderId="41" xfId="4" applyFont="1" applyFill="1" applyBorder="1" applyAlignment="1">
      <alignment horizontal="center" vertical="top" wrapText="1"/>
    </xf>
    <xf numFmtId="0" fontId="34" fillId="21" borderId="22" xfId="4" applyFont="1" applyFill="1" applyBorder="1" applyAlignment="1">
      <alignment horizontal="center" vertical="top" wrapText="1"/>
    </xf>
    <xf numFmtId="0" fontId="7" fillId="0" borderId="50" xfId="4" applyFont="1" applyFill="1" applyBorder="1" applyAlignment="1" applyProtection="1">
      <alignment horizontal="left" vertical="center" wrapText="1"/>
    </xf>
    <xf numFmtId="0" fontId="7" fillId="0" borderId="21" xfId="4" applyFont="1" applyFill="1" applyBorder="1" applyAlignment="1" applyProtection="1">
      <alignment horizontal="left" vertical="center" wrapText="1"/>
    </xf>
    <xf numFmtId="0" fontId="7" fillId="26" borderId="50" xfId="4" applyFont="1" applyFill="1" applyBorder="1" applyAlignment="1" applyProtection="1">
      <alignment horizontal="left" vertical="top" wrapText="1"/>
    </xf>
    <xf numFmtId="0" fontId="7" fillId="26" borderId="21" xfId="4" applyFont="1" applyFill="1" applyBorder="1" applyAlignment="1" applyProtection="1">
      <alignment horizontal="left" vertical="top"/>
    </xf>
    <xf numFmtId="0" fontId="7" fillId="26" borderId="50" xfId="4" applyFont="1" applyFill="1" applyBorder="1" applyAlignment="1" applyProtection="1">
      <alignment horizontal="left" vertical="top"/>
    </xf>
    <xf numFmtId="0" fontId="29" fillId="26" borderId="51" xfId="4" applyFont="1" applyFill="1" applyBorder="1" applyAlignment="1" applyProtection="1">
      <alignment horizontal="center" vertical="center"/>
    </xf>
    <xf numFmtId="0" fontId="7" fillId="26" borderId="22" xfId="4" applyFont="1" applyFill="1" applyBorder="1" applyAlignment="1" applyProtection="1">
      <alignment horizontal="left" vertical="center"/>
    </xf>
    <xf numFmtId="0" fontId="7" fillId="26" borderId="22" xfId="4" applyFont="1" applyFill="1" applyBorder="1" applyAlignment="1" applyProtection="1">
      <alignment horizontal="left" vertical="top" wrapText="1"/>
    </xf>
    <xf numFmtId="0" fontId="7" fillId="0" borderId="50" xfId="4" applyFont="1" applyFill="1" applyBorder="1" applyAlignment="1" applyProtection="1">
      <alignment horizontal="left" vertical="center"/>
    </xf>
    <xf numFmtId="0" fontId="7" fillId="0" borderId="21" xfId="4" applyFont="1" applyFill="1" applyBorder="1" applyAlignment="1" applyProtection="1">
      <alignment horizontal="left" vertical="center"/>
    </xf>
    <xf numFmtId="0" fontId="8" fillId="44" borderId="22" xfId="0" applyFont="1" applyFill="1" applyBorder="1" applyAlignment="1">
      <alignment horizontal="center" vertical="center" wrapText="1" readingOrder="1"/>
    </xf>
    <xf numFmtId="0" fontId="28" fillId="21" borderId="22" xfId="4" applyFont="1" applyFill="1" applyBorder="1" applyAlignment="1">
      <alignment horizontal="center" vertical="center"/>
    </xf>
    <xf numFmtId="0" fontId="36" fillId="45" borderId="22" xfId="4" applyFont="1" applyFill="1" applyBorder="1" applyAlignment="1">
      <alignment horizontal="center" vertical="center" wrapText="1"/>
    </xf>
    <xf numFmtId="0" fontId="36" fillId="39" borderId="22" xfId="4" applyFont="1" applyFill="1" applyBorder="1" applyAlignment="1">
      <alignment horizontal="center" vertical="center"/>
    </xf>
    <xf numFmtId="0" fontId="36" fillId="38" borderId="22" xfId="4" applyFont="1" applyFill="1" applyBorder="1" applyAlignment="1">
      <alignment horizontal="center" vertical="center"/>
    </xf>
    <xf numFmtId="164" fontId="36" fillId="37" borderId="22" xfId="6" applyFont="1" applyFill="1" applyBorder="1" applyAlignment="1">
      <alignment horizontal="center" vertical="center" wrapText="1"/>
    </xf>
    <xf numFmtId="0" fontId="7" fillId="26" borderId="22" xfId="4" applyFont="1" applyFill="1" applyBorder="1" applyAlignment="1" applyProtection="1">
      <alignment horizontal="center" vertical="center"/>
    </xf>
    <xf numFmtId="9" fontId="8" fillId="50" borderId="46" xfId="0" applyNumberFormat="1" applyFont="1" applyFill="1" applyBorder="1" applyAlignment="1">
      <alignment horizontal="center" vertical="center" wrapText="1"/>
    </xf>
    <xf numFmtId="9" fontId="8" fillId="50" borderId="48" xfId="0" applyNumberFormat="1" applyFont="1" applyFill="1" applyBorder="1" applyAlignment="1">
      <alignment horizontal="center" vertical="center" wrapText="1"/>
    </xf>
    <xf numFmtId="9" fontId="8" fillId="50" borderId="41" xfId="0" applyNumberFormat="1" applyFont="1" applyFill="1" applyBorder="1" applyAlignment="1">
      <alignment horizontal="center" vertical="center" wrapText="1"/>
    </xf>
    <xf numFmtId="0" fontId="8" fillId="50" borderId="46" xfId="0" applyFont="1" applyFill="1" applyBorder="1" applyAlignment="1">
      <alignment horizontal="center" vertical="center" wrapText="1"/>
    </xf>
    <xf numFmtId="0" fontId="8" fillId="50" borderId="48" xfId="0" applyFont="1" applyFill="1" applyBorder="1" applyAlignment="1">
      <alignment horizontal="center" vertical="center" wrapText="1"/>
    </xf>
    <xf numFmtId="0" fontId="8" fillId="50" borderId="41" xfId="0" applyFont="1" applyFill="1" applyBorder="1" applyAlignment="1">
      <alignment horizontal="center" vertical="center" wrapText="1"/>
    </xf>
    <xf numFmtId="9" fontId="34" fillId="21" borderId="46" xfId="1" applyFont="1" applyFill="1" applyBorder="1" applyAlignment="1" applyProtection="1">
      <alignment horizontal="center" vertical="center"/>
      <protection locked="0" hidden="1"/>
    </xf>
    <xf numFmtId="9" fontId="34" fillId="21" borderId="48" xfId="1" applyFont="1" applyFill="1" applyBorder="1" applyAlignment="1" applyProtection="1">
      <alignment horizontal="center" vertical="center"/>
      <protection locked="0" hidden="1"/>
    </xf>
    <xf numFmtId="9" fontId="34" fillId="21" borderId="41" xfId="1" applyFont="1" applyFill="1" applyBorder="1" applyAlignment="1" applyProtection="1">
      <alignment horizontal="center" vertical="center"/>
      <protection locked="0" hidden="1"/>
    </xf>
    <xf numFmtId="0" fontId="43" fillId="0" borderId="22" xfId="4" applyFont="1" applyBorder="1" applyAlignment="1">
      <alignment horizontal="center"/>
    </xf>
    <xf numFmtId="0" fontId="8" fillId="44" borderId="46" xfId="0" applyFont="1" applyFill="1" applyBorder="1" applyAlignment="1">
      <alignment horizontal="center" vertical="center" wrapText="1" readingOrder="1"/>
    </xf>
    <xf numFmtId="0" fontId="8" fillId="44" borderId="41" xfId="0" applyFont="1" applyFill="1" applyBorder="1" applyAlignment="1">
      <alignment horizontal="center" vertical="center" wrapText="1" readingOrder="1"/>
    </xf>
    <xf numFmtId="0" fontId="28" fillId="21" borderId="27" xfId="4" applyFont="1" applyFill="1" applyBorder="1" applyAlignment="1">
      <alignment horizontal="center" vertical="center"/>
    </xf>
    <xf numFmtId="0" fontId="34" fillId="0" borderId="46" xfId="4" applyFont="1" applyBorder="1" applyAlignment="1">
      <alignment horizontal="center" vertical="center" wrapText="1"/>
    </xf>
    <xf numFmtId="0" fontId="34" fillId="0" borderId="41" xfId="4" applyFont="1" applyBorder="1" applyAlignment="1">
      <alignment horizontal="center" vertical="center" wrapText="1"/>
    </xf>
    <xf numFmtId="0" fontId="29" fillId="26" borderId="46" xfId="4" applyFont="1" applyFill="1" applyBorder="1" applyAlignment="1" applyProtection="1">
      <alignment horizontal="center" vertical="center" wrapText="1"/>
    </xf>
    <xf numFmtId="0" fontId="29" fillId="26" borderId="41" xfId="4" applyFont="1" applyFill="1" applyBorder="1" applyAlignment="1" applyProtection="1">
      <alignment horizontal="center" vertical="center" wrapText="1"/>
    </xf>
    <xf numFmtId="1" fontId="34" fillId="21" borderId="25" xfId="4" applyNumberFormat="1" applyFont="1" applyFill="1" applyBorder="1" applyAlignment="1">
      <alignment horizontal="center" vertical="center" wrapText="1"/>
    </xf>
    <xf numFmtId="0" fontId="7" fillId="21" borderId="54" xfId="4" applyFont="1" applyFill="1" applyBorder="1" applyAlignment="1">
      <alignment horizontal="center" vertical="center" wrapText="1"/>
    </xf>
    <xf numFmtId="0" fontId="34" fillId="21" borderId="54" xfId="4" applyFont="1" applyFill="1" applyBorder="1" applyAlignment="1">
      <alignment horizontal="center" vertical="center" wrapText="1"/>
    </xf>
    <xf numFmtId="0" fontId="34" fillId="21" borderId="53" xfId="4" applyFont="1" applyFill="1" applyBorder="1" applyAlignment="1">
      <alignment horizontal="center" vertical="center" wrapText="1"/>
    </xf>
    <xf numFmtId="0" fontId="34" fillId="21" borderId="55" xfId="4" applyFont="1" applyFill="1" applyBorder="1" applyAlignment="1">
      <alignment horizontal="center" vertical="center" wrapText="1"/>
    </xf>
    <xf numFmtId="0" fontId="36" fillId="36" borderId="25" xfId="4" applyFont="1" applyFill="1" applyBorder="1" applyAlignment="1">
      <alignment horizontal="center" vertical="center" wrapText="1"/>
    </xf>
    <xf numFmtId="0" fontId="36" fillId="34" borderId="25" xfId="4" applyFont="1" applyFill="1" applyBorder="1" applyAlignment="1">
      <alignment horizontal="center" vertical="center" wrapText="1"/>
    </xf>
    <xf numFmtId="0" fontId="36" fillId="33" borderId="25" xfId="4" applyFont="1" applyFill="1" applyBorder="1" applyAlignment="1">
      <alignment horizontal="center" vertical="center" wrapText="1"/>
    </xf>
    <xf numFmtId="0" fontId="36" fillId="32" borderId="25" xfId="4" applyFont="1" applyFill="1" applyBorder="1" applyAlignment="1">
      <alignment horizontal="center" vertical="center" wrapText="1"/>
    </xf>
    <xf numFmtId="0" fontId="7" fillId="21" borderId="48" xfId="4" applyFont="1" applyFill="1" applyBorder="1" applyAlignment="1">
      <alignment horizontal="left" vertical="center" wrapText="1"/>
    </xf>
    <xf numFmtId="0" fontId="7" fillId="21" borderId="57" xfId="4" applyFont="1" applyFill="1" applyBorder="1" applyAlignment="1">
      <alignment horizontal="center" vertical="center" wrapText="1"/>
    </xf>
    <xf numFmtId="0" fontId="7" fillId="21" borderId="58" xfId="4" applyFont="1" applyFill="1" applyBorder="1" applyAlignment="1">
      <alignment horizontal="center" vertical="center" wrapText="1"/>
    </xf>
    <xf numFmtId="0" fontId="7" fillId="21" borderId="56" xfId="4" applyFont="1" applyFill="1" applyBorder="1" applyAlignment="1">
      <alignment horizontal="center" vertical="center" wrapText="1"/>
    </xf>
    <xf numFmtId="0" fontId="35" fillId="0" borderId="22" xfId="4" applyFont="1" applyBorder="1" applyAlignment="1">
      <alignment horizontal="center"/>
    </xf>
    <xf numFmtId="0" fontId="30" fillId="21" borderId="21" xfId="4" applyFont="1" applyFill="1" applyBorder="1" applyAlignment="1">
      <alignment horizontal="center" vertical="center" wrapText="1"/>
    </xf>
    <xf numFmtId="9" fontId="44" fillId="21" borderId="22" xfId="5" applyFont="1" applyFill="1" applyBorder="1" applyAlignment="1">
      <alignment horizontal="center" vertical="center" wrapText="1"/>
    </xf>
    <xf numFmtId="0" fontId="36" fillId="38" borderId="21" xfId="4" applyFont="1" applyFill="1" applyBorder="1" applyAlignment="1">
      <alignment horizontal="center" vertical="center"/>
    </xf>
    <xf numFmtId="0" fontId="36" fillId="39" borderId="21" xfId="4" applyFont="1" applyFill="1" applyBorder="1" applyAlignment="1">
      <alignment horizontal="center" vertical="center"/>
    </xf>
    <xf numFmtId="164" fontId="36" fillId="37" borderId="21" xfId="6" applyFont="1" applyFill="1" applyBorder="1" applyAlignment="1">
      <alignment horizontal="center" vertical="center" wrapText="1"/>
    </xf>
    <xf numFmtId="164" fontId="36" fillId="37" borderId="44" xfId="6" applyFont="1" applyFill="1" applyBorder="1" applyAlignment="1">
      <alignment horizontal="center" vertical="center" wrapText="1"/>
    </xf>
    <xf numFmtId="1" fontId="34" fillId="21" borderId="22" xfId="4" applyNumberFormat="1" applyFont="1" applyFill="1" applyBorder="1" applyAlignment="1">
      <alignment horizontal="center" vertical="center" wrapText="1"/>
    </xf>
    <xf numFmtId="0" fontId="7" fillId="21" borderId="46" xfId="4" applyFont="1" applyFill="1" applyBorder="1" applyAlignment="1">
      <alignment vertical="center" wrapText="1"/>
    </xf>
    <xf numFmtId="0" fontId="7" fillId="21" borderId="48" xfId="4" applyFont="1" applyFill="1" applyBorder="1" applyAlignment="1">
      <alignment vertical="center" wrapText="1"/>
    </xf>
    <xf numFmtId="0" fontId="7" fillId="21" borderId="41" xfId="4" applyFont="1" applyFill="1" applyBorder="1" applyAlignment="1">
      <alignment vertical="center" wrapText="1"/>
    </xf>
    <xf numFmtId="0" fontId="34" fillId="21" borderId="51" xfId="4" applyFont="1" applyFill="1" applyBorder="1" applyAlignment="1">
      <alignment horizontal="center" vertical="center" wrapText="1"/>
    </xf>
    <xf numFmtId="0" fontId="34" fillId="21" borderId="43" xfId="4" applyFont="1" applyFill="1" applyBorder="1" applyAlignment="1">
      <alignment horizontal="center" vertical="center" wrapText="1"/>
    </xf>
    <xf numFmtId="0" fontId="34" fillId="21" borderId="52" xfId="4" applyFont="1" applyFill="1" applyBorder="1" applyAlignment="1">
      <alignment horizontal="center" vertical="center" wrapText="1"/>
    </xf>
    <xf numFmtId="0" fontId="34" fillId="21" borderId="45" xfId="4" applyFont="1" applyFill="1" applyBorder="1" applyAlignment="1">
      <alignment horizontal="center" vertical="center" wrapText="1"/>
    </xf>
    <xf numFmtId="0" fontId="28" fillId="21" borderId="51" xfId="4" applyFont="1" applyFill="1" applyBorder="1" applyAlignment="1">
      <alignment horizontal="center" vertical="center"/>
    </xf>
    <xf numFmtId="0" fontId="28" fillId="21" borderId="42" xfId="4" applyFont="1" applyFill="1" applyBorder="1" applyAlignment="1">
      <alignment horizontal="center" vertical="center"/>
    </xf>
    <xf numFmtId="0" fontId="28" fillId="21" borderId="43" xfId="4" applyFont="1" applyFill="1" applyBorder="1" applyAlignment="1">
      <alignment horizontal="center" vertical="center"/>
    </xf>
    <xf numFmtId="0" fontId="30" fillId="27" borderId="22" xfId="4" applyFont="1" applyFill="1" applyBorder="1" applyAlignment="1">
      <alignment horizontal="center" vertical="center"/>
    </xf>
    <xf numFmtId="0" fontId="34" fillId="21" borderId="50" xfId="4" applyFont="1" applyFill="1" applyBorder="1" applyAlignment="1">
      <alignment horizontal="center" vertical="center" wrapText="1"/>
    </xf>
    <xf numFmtId="0" fontId="34" fillId="21" borderId="44" xfId="4" applyFont="1" applyFill="1" applyBorder="1" applyAlignment="1">
      <alignment horizontal="center" vertical="center" wrapText="1"/>
    </xf>
    <xf numFmtId="0" fontId="7" fillId="51" borderId="62" xfId="0" applyFont="1" applyFill="1" applyBorder="1" applyAlignment="1">
      <alignment horizontal="center" vertical="center" wrapText="1"/>
    </xf>
    <xf numFmtId="0" fontId="7" fillId="51" borderId="47" xfId="0" applyFont="1" applyFill="1" applyBorder="1" applyAlignment="1">
      <alignment horizontal="center" vertical="center" wrapText="1"/>
    </xf>
    <xf numFmtId="0" fontId="7" fillId="51" borderId="63" xfId="0" applyFont="1" applyFill="1" applyBorder="1" applyAlignment="1">
      <alignment horizontal="center" vertical="center" wrapText="1"/>
    </xf>
    <xf numFmtId="0" fontId="7" fillId="51" borderId="64" xfId="0" applyFont="1" applyFill="1" applyBorder="1" applyAlignment="1">
      <alignment horizontal="center" vertical="center" wrapText="1"/>
    </xf>
    <xf numFmtId="0" fontId="7" fillId="51" borderId="20" xfId="0" applyFont="1" applyFill="1" applyBorder="1" applyAlignment="1">
      <alignment horizontal="center" vertical="center" wrapText="1"/>
    </xf>
    <xf numFmtId="0" fontId="7" fillId="51" borderId="65" xfId="0" applyFont="1" applyFill="1" applyBorder="1" applyAlignment="1">
      <alignment horizontal="center" vertical="center" wrapText="1"/>
    </xf>
    <xf numFmtId="0" fontId="34" fillId="21" borderId="42" xfId="4" applyFont="1" applyFill="1" applyBorder="1" applyAlignment="1">
      <alignment horizontal="center" vertical="center" wrapText="1"/>
    </xf>
    <xf numFmtId="0" fontId="7" fillId="21" borderId="51" xfId="4" applyFont="1" applyFill="1" applyBorder="1" applyAlignment="1">
      <alignment horizontal="left" vertical="center" wrapText="1"/>
    </xf>
    <xf numFmtId="0" fontId="7" fillId="21" borderId="43" xfId="4" applyFont="1" applyFill="1" applyBorder="1" applyAlignment="1">
      <alignment horizontal="left" vertical="center" wrapText="1"/>
    </xf>
    <xf numFmtId="0" fontId="7" fillId="51" borderId="59" xfId="0" applyFont="1" applyFill="1" applyBorder="1" applyAlignment="1">
      <alignment horizontal="center" vertical="center" wrapText="1"/>
    </xf>
    <xf numFmtId="0" fontId="7" fillId="51" borderId="60" xfId="0" applyFont="1" applyFill="1" applyBorder="1" applyAlignment="1">
      <alignment horizontal="center" vertical="center" wrapText="1"/>
    </xf>
    <xf numFmtId="0" fontId="7" fillId="51" borderId="61" xfId="0" applyFont="1" applyFill="1" applyBorder="1" applyAlignment="1">
      <alignment horizontal="center" vertical="center" wrapText="1"/>
    </xf>
    <xf numFmtId="9" fontId="34" fillId="21" borderId="46" xfId="1" applyNumberFormat="1" applyFont="1" applyFill="1" applyBorder="1" applyAlignment="1" applyProtection="1">
      <alignment horizontal="center" vertical="center"/>
      <protection locked="0" hidden="1"/>
    </xf>
    <xf numFmtId="9" fontId="34" fillId="21" borderId="48" xfId="1" applyNumberFormat="1" applyFont="1" applyFill="1" applyBorder="1" applyAlignment="1" applyProtection="1">
      <alignment horizontal="center" vertical="center"/>
      <protection locked="0" hidden="1"/>
    </xf>
    <xf numFmtId="9" fontId="34" fillId="21" borderId="41" xfId="1" applyNumberFormat="1" applyFont="1" applyFill="1" applyBorder="1" applyAlignment="1" applyProtection="1">
      <alignment horizontal="center" vertical="center"/>
      <protection locked="0" hidden="1"/>
    </xf>
    <xf numFmtId="0" fontId="28" fillId="0" borderId="50" xfId="4" applyFont="1" applyBorder="1" applyAlignment="1">
      <alignment horizontal="center"/>
    </xf>
    <xf numFmtId="0" fontId="7" fillId="0" borderId="46" xfId="4" applyFont="1" applyFill="1" applyBorder="1" applyAlignment="1">
      <alignment horizontal="center" vertical="center" wrapText="1"/>
    </xf>
    <xf numFmtId="0" fontId="7" fillId="0" borderId="41" xfId="4" applyFont="1" applyFill="1" applyBorder="1" applyAlignment="1">
      <alignment horizontal="center" vertical="center" wrapText="1"/>
    </xf>
    <xf numFmtId="0" fontId="7" fillId="21" borderId="46" xfId="0" applyFont="1" applyFill="1" applyBorder="1" applyAlignment="1">
      <alignment horizontal="center" vertical="center" wrapText="1"/>
    </xf>
    <xf numFmtId="0" fontId="7" fillId="21" borderId="41" xfId="0" applyFont="1" applyFill="1" applyBorder="1" applyAlignment="1">
      <alignment horizontal="center" vertical="center" wrapText="1"/>
    </xf>
    <xf numFmtId="0" fontId="38" fillId="0" borderId="21" xfId="4" applyFont="1" applyBorder="1" applyAlignment="1">
      <alignment horizontal="center" vertical="center"/>
    </xf>
    <xf numFmtId="0" fontId="35" fillId="0" borderId="46" xfId="4" applyFont="1" applyBorder="1" applyAlignment="1">
      <alignment horizontal="center" vertical="center"/>
    </xf>
    <xf numFmtId="0" fontId="35" fillId="0" borderId="48" xfId="4" applyFont="1" applyBorder="1" applyAlignment="1">
      <alignment horizontal="center" vertical="center"/>
    </xf>
    <xf numFmtId="0" fontId="35" fillId="0" borderId="41" xfId="4" applyFont="1" applyBorder="1" applyAlignment="1">
      <alignment horizontal="center" vertical="center"/>
    </xf>
    <xf numFmtId="0" fontId="7" fillId="21" borderId="48" xfId="0" applyFont="1" applyFill="1" applyBorder="1" applyAlignment="1">
      <alignment horizontal="center" vertical="center" wrapText="1"/>
    </xf>
    <xf numFmtId="0" fontId="36" fillId="27" borderId="46" xfId="4" applyFont="1" applyFill="1" applyBorder="1" applyAlignment="1">
      <alignment horizontal="center" vertical="center" wrapText="1"/>
    </xf>
    <xf numFmtId="0" fontId="36" fillId="27" borderId="48" xfId="4" applyFont="1" applyFill="1" applyBorder="1" applyAlignment="1">
      <alignment horizontal="center" vertical="center" wrapText="1"/>
    </xf>
    <xf numFmtId="0" fontId="36" fillId="27" borderId="41" xfId="4" applyFont="1" applyFill="1" applyBorder="1" applyAlignment="1">
      <alignment horizontal="center" vertical="center" wrapText="1"/>
    </xf>
    <xf numFmtId="0" fontId="36" fillId="43" borderId="46" xfId="4" applyFont="1" applyFill="1" applyBorder="1" applyAlignment="1">
      <alignment horizontal="center" vertical="center" wrapText="1"/>
    </xf>
    <xf numFmtId="0" fontId="36" fillId="43" borderId="48" xfId="4" applyFont="1" applyFill="1" applyBorder="1" applyAlignment="1">
      <alignment horizontal="center" vertical="center" wrapText="1"/>
    </xf>
    <xf numFmtId="0" fontId="36" fillId="43" borderId="41" xfId="4" applyFont="1" applyFill="1" applyBorder="1" applyAlignment="1">
      <alignment horizontal="center" vertical="center" wrapText="1"/>
    </xf>
    <xf numFmtId="0" fontId="29" fillId="26" borderId="42" xfId="4" applyFont="1" applyFill="1" applyBorder="1" applyAlignment="1" applyProtection="1">
      <alignment horizontal="center" vertical="center" wrapText="1"/>
    </xf>
    <xf numFmtId="0" fontId="29" fillId="26" borderId="21" xfId="4" applyFont="1" applyFill="1" applyBorder="1" applyAlignment="1" applyProtection="1">
      <alignment horizontal="center" vertical="center" wrapText="1"/>
    </xf>
    <xf numFmtId="0" fontId="28" fillId="0" borderId="46" xfId="4" applyFont="1" applyBorder="1" applyAlignment="1">
      <alignment horizontal="center" wrapText="1"/>
    </xf>
    <xf numFmtId="0" fontId="28" fillId="0" borderId="48" xfId="4" applyFont="1" applyBorder="1" applyAlignment="1">
      <alignment horizontal="center" wrapText="1"/>
    </xf>
    <xf numFmtId="0" fontId="28" fillId="0" borderId="41" xfId="4" applyFont="1" applyBorder="1" applyAlignment="1">
      <alignment horizontal="center" wrapText="1"/>
    </xf>
    <xf numFmtId="0" fontId="49" fillId="0" borderId="21" xfId="4" applyFont="1" applyBorder="1" applyAlignment="1">
      <alignment horizontal="center" vertical="center"/>
    </xf>
    <xf numFmtId="0" fontId="33" fillId="29" borderId="46" xfId="4" applyFont="1" applyFill="1" applyBorder="1" applyAlignment="1" applyProtection="1">
      <alignment horizontal="center" vertical="center"/>
    </xf>
    <xf numFmtId="0" fontId="33" fillId="29" borderId="41" xfId="4" applyFont="1" applyFill="1" applyBorder="1" applyAlignment="1" applyProtection="1">
      <alignment horizontal="center" vertical="center"/>
    </xf>
    <xf numFmtId="0" fontId="33" fillId="28" borderId="46" xfId="4" applyFont="1" applyFill="1" applyBorder="1" applyAlignment="1" applyProtection="1">
      <alignment horizontal="center" vertical="center"/>
    </xf>
    <xf numFmtId="0" fontId="33" fillId="28" borderId="41" xfId="4" applyFont="1" applyFill="1" applyBorder="1" applyAlignment="1" applyProtection="1">
      <alignment horizontal="center" vertical="center"/>
    </xf>
    <xf numFmtId="0" fontId="33" fillId="30" borderId="46" xfId="4" applyFont="1" applyFill="1" applyBorder="1" applyAlignment="1" applyProtection="1">
      <alignment horizontal="center" vertical="center"/>
    </xf>
    <xf numFmtId="0" fontId="33" fillId="30" borderId="41" xfId="4" applyFont="1" applyFill="1" applyBorder="1" applyAlignment="1" applyProtection="1">
      <alignment horizontal="center" vertical="center"/>
    </xf>
    <xf numFmtId="0" fontId="28" fillId="0" borderId="21" xfId="4" applyFont="1" applyBorder="1" applyAlignment="1">
      <alignment horizontal="center"/>
    </xf>
    <xf numFmtId="0" fontId="28" fillId="0" borderId="44" xfId="4" applyFont="1" applyBorder="1" applyAlignment="1">
      <alignment horizontal="center"/>
    </xf>
    <xf numFmtId="0" fontId="36" fillId="27" borderId="27" xfId="4" applyFont="1" applyFill="1" applyBorder="1" applyAlignment="1">
      <alignment horizontal="center" vertical="center" wrapText="1"/>
    </xf>
    <xf numFmtId="0" fontId="36" fillId="36" borderId="51" xfId="4" applyFont="1" applyFill="1" applyBorder="1" applyAlignment="1">
      <alignment horizontal="center" vertical="center" wrapText="1"/>
    </xf>
    <xf numFmtId="0" fontId="36" fillId="36" borderId="42" xfId="4" applyFont="1" applyFill="1" applyBorder="1" applyAlignment="1">
      <alignment horizontal="center" vertical="center" wrapText="1"/>
    </xf>
    <xf numFmtId="0" fontId="36" fillId="36" borderId="43" xfId="4" applyFont="1" applyFill="1" applyBorder="1" applyAlignment="1">
      <alignment horizontal="center" vertical="center" wrapText="1"/>
    </xf>
    <xf numFmtId="0" fontId="36" fillId="36" borderId="52" xfId="4" applyFont="1" applyFill="1" applyBorder="1" applyAlignment="1">
      <alignment horizontal="center" vertical="center" wrapText="1"/>
    </xf>
    <xf numFmtId="0" fontId="36" fillId="36" borderId="49" xfId="4" applyFont="1" applyFill="1" applyBorder="1" applyAlignment="1">
      <alignment horizontal="center" vertical="center" wrapText="1"/>
    </xf>
    <xf numFmtId="0" fontId="36" fillId="36" borderId="45" xfId="4" applyFont="1" applyFill="1" applyBorder="1" applyAlignment="1">
      <alignment horizontal="center" vertical="center" wrapText="1"/>
    </xf>
    <xf numFmtId="0" fontId="36" fillId="35" borderId="42" xfId="4" applyFont="1" applyFill="1" applyBorder="1" applyAlignment="1">
      <alignment horizontal="center" vertical="center" wrapText="1"/>
    </xf>
    <xf numFmtId="0" fontId="36" fillId="35" borderId="49" xfId="4" applyFont="1" applyFill="1" applyBorder="1" applyAlignment="1">
      <alignment horizontal="center" vertical="center" wrapText="1"/>
    </xf>
    <xf numFmtId="0" fontId="36" fillId="34" borderId="27" xfId="4" applyFont="1" applyFill="1" applyBorder="1" applyAlignment="1">
      <alignment horizontal="center" vertical="center" wrapText="1"/>
    </xf>
    <xf numFmtId="9" fontId="28" fillId="0" borderId="46" xfId="4" applyNumberFormat="1" applyFont="1" applyBorder="1" applyAlignment="1">
      <alignment horizontal="center"/>
    </xf>
    <xf numFmtId="9" fontId="28" fillId="0" borderId="48" xfId="4" applyNumberFormat="1" applyFont="1" applyBorder="1" applyAlignment="1">
      <alignment horizontal="center"/>
    </xf>
    <xf numFmtId="9" fontId="28" fillId="0" borderId="41" xfId="4" applyNumberFormat="1" applyFont="1" applyBorder="1" applyAlignment="1">
      <alignment horizontal="center"/>
    </xf>
    <xf numFmtId="0" fontId="43" fillId="0" borderId="46" xfId="4" applyFont="1" applyBorder="1" applyAlignment="1">
      <alignment horizontal="center"/>
    </xf>
    <xf numFmtId="0" fontId="43" fillId="0" borderId="48" xfId="4" applyFont="1" applyBorder="1" applyAlignment="1">
      <alignment horizontal="center"/>
    </xf>
    <xf numFmtId="0" fontId="43" fillId="0" borderId="41" xfId="4" applyFont="1" applyBorder="1" applyAlignment="1">
      <alignment horizontal="center"/>
    </xf>
    <xf numFmtId="9" fontId="35" fillId="0" borderId="46" xfId="4" applyNumberFormat="1" applyFont="1" applyBorder="1" applyAlignment="1">
      <alignment horizontal="center"/>
    </xf>
    <xf numFmtId="9" fontId="35" fillId="0" borderId="48" xfId="4" applyNumberFormat="1" applyFont="1" applyBorder="1" applyAlignment="1">
      <alignment horizontal="center"/>
    </xf>
    <xf numFmtId="9" fontId="35" fillId="0" borderId="41" xfId="4" applyNumberFormat="1" applyFont="1" applyBorder="1" applyAlignment="1">
      <alignment horizontal="center"/>
    </xf>
    <xf numFmtId="0" fontId="29" fillId="26" borderId="49" xfId="4" applyFont="1" applyFill="1" applyBorder="1" applyAlignment="1" applyProtection="1">
      <alignment horizontal="center" vertical="center" wrapText="1"/>
    </xf>
    <xf numFmtId="9" fontId="28" fillId="21" borderId="46" xfId="4" applyNumberFormat="1" applyFont="1" applyFill="1" applyBorder="1" applyAlignment="1">
      <alignment horizontal="center"/>
    </xf>
    <xf numFmtId="9" fontId="28" fillId="21" borderId="48" xfId="4" applyNumberFormat="1" applyFont="1" applyFill="1" applyBorder="1" applyAlignment="1">
      <alignment horizontal="center"/>
    </xf>
    <xf numFmtId="9" fontId="28" fillId="21" borderId="41" xfId="4" applyNumberFormat="1" applyFont="1" applyFill="1" applyBorder="1" applyAlignment="1">
      <alignment horizontal="center"/>
    </xf>
    <xf numFmtId="9" fontId="28" fillId="0" borderId="22" xfId="4" applyNumberFormat="1" applyFont="1" applyBorder="1" applyAlignment="1">
      <alignment horizontal="center"/>
    </xf>
    <xf numFmtId="1" fontId="34" fillId="21" borderId="51" xfId="9" applyNumberFormat="1" applyFont="1" applyFill="1" applyBorder="1" applyAlignment="1">
      <alignment horizontal="center" vertical="center" wrapText="1"/>
    </xf>
    <xf numFmtId="1" fontId="34" fillId="21" borderId="42" xfId="9" applyNumberFormat="1" applyFont="1" applyFill="1" applyBorder="1" applyAlignment="1">
      <alignment horizontal="center" vertical="center" wrapText="1"/>
    </xf>
    <xf numFmtId="1" fontId="34" fillId="21" borderId="43" xfId="9" applyNumberFormat="1" applyFont="1" applyFill="1" applyBorder="1" applyAlignment="1">
      <alignment horizontal="center" vertical="center" wrapText="1"/>
    </xf>
    <xf numFmtId="9" fontId="55" fillId="0" borderId="21" xfId="4" applyNumberFormat="1" applyFont="1" applyFill="1" applyBorder="1" applyAlignment="1" applyProtection="1">
      <alignment horizontal="center" vertical="center" wrapText="1"/>
    </xf>
    <xf numFmtId="0" fontId="30" fillId="0" borderId="21" xfId="4" applyFont="1" applyFill="1" applyBorder="1" applyAlignment="1">
      <alignment horizontal="center" vertical="center" wrapText="1"/>
    </xf>
    <xf numFmtId="3" fontId="34" fillId="21" borderId="51" xfId="4" applyNumberFormat="1" applyFont="1" applyFill="1" applyBorder="1" applyAlignment="1">
      <alignment horizontal="center" vertical="center" wrapText="1"/>
    </xf>
    <xf numFmtId="3" fontId="34" fillId="21" borderId="42" xfId="4" applyNumberFormat="1" applyFont="1" applyFill="1" applyBorder="1" applyAlignment="1">
      <alignment horizontal="center" vertical="center" wrapText="1"/>
    </xf>
    <xf numFmtId="3" fontId="34" fillId="21" borderId="43" xfId="4" applyNumberFormat="1" applyFont="1" applyFill="1" applyBorder="1" applyAlignment="1">
      <alignment horizontal="center" vertical="center" wrapText="1"/>
    </xf>
    <xf numFmtId="9" fontId="47" fillId="0" borderId="21" xfId="4" applyNumberFormat="1" applyFont="1" applyFill="1" applyBorder="1" applyAlignment="1" applyProtection="1">
      <alignment horizontal="center" vertical="center" wrapText="1"/>
    </xf>
    <xf numFmtId="9" fontId="11" fillId="0" borderId="21" xfId="4" applyNumberFormat="1" applyFont="1" applyFill="1" applyBorder="1" applyAlignment="1" applyProtection="1">
      <alignment horizontal="center" vertical="center" wrapText="1"/>
    </xf>
    <xf numFmtId="0" fontId="7" fillId="0" borderId="46" xfId="4" applyFont="1" applyBorder="1" applyAlignment="1">
      <alignment horizontal="center" vertical="center"/>
    </xf>
    <xf numFmtId="0" fontId="7" fillId="0" borderId="48" xfId="4" applyFont="1" applyBorder="1" applyAlignment="1">
      <alignment horizontal="center" vertical="center"/>
    </xf>
    <xf numFmtId="0" fontId="7" fillId="0" borderId="41" xfId="4" applyFont="1" applyBorder="1" applyAlignment="1">
      <alignment horizontal="center" vertical="center"/>
    </xf>
    <xf numFmtId="0" fontId="24" fillId="26" borderId="22" xfId="4" applyFont="1" applyFill="1" applyBorder="1" applyAlignment="1" applyProtection="1">
      <alignment horizontal="left" vertical="top" wrapText="1"/>
    </xf>
    <xf numFmtId="0" fontId="56" fillId="26" borderId="22" xfId="4" applyFont="1" applyFill="1" applyBorder="1" applyAlignment="1" applyProtection="1">
      <alignment horizontal="left" vertical="top" wrapText="1"/>
    </xf>
    <xf numFmtId="0" fontId="57" fillId="26" borderId="22" xfId="4" applyFont="1" applyFill="1" applyBorder="1" applyAlignment="1" applyProtection="1">
      <alignment horizontal="left" vertical="top"/>
    </xf>
    <xf numFmtId="0" fontId="7" fillId="21" borderId="42" xfId="4" applyFont="1" applyFill="1" applyBorder="1" applyAlignment="1">
      <alignment horizontal="left" vertical="center" wrapText="1"/>
    </xf>
    <xf numFmtId="0" fontId="8" fillId="52" borderId="46" xfId="0" applyFont="1" applyFill="1" applyBorder="1" applyAlignment="1">
      <alignment horizontal="center" vertical="center" wrapText="1"/>
    </xf>
    <xf numFmtId="0" fontId="8" fillId="52" borderId="48" xfId="0" applyFont="1" applyFill="1" applyBorder="1" applyAlignment="1">
      <alignment horizontal="center" vertical="center" wrapText="1"/>
    </xf>
    <xf numFmtId="0" fontId="8" fillId="52" borderId="41" xfId="0" applyFont="1" applyFill="1" applyBorder="1" applyAlignment="1">
      <alignment horizontal="center" vertical="center" wrapText="1"/>
    </xf>
  </cellXfs>
  <cellStyles count="15">
    <cellStyle name="Millares" xfId="2" builtinId="3"/>
    <cellStyle name="Millares [0]" xfId="3" builtinId="6"/>
    <cellStyle name="Millares 2" xfId="7"/>
    <cellStyle name="Millares 2 2" xfId="10"/>
    <cellStyle name="Millares 2 3" xfId="11"/>
    <cellStyle name="Millares 3" xfId="14"/>
    <cellStyle name="Moneda [0] 2" xfId="6"/>
    <cellStyle name="Normal" xfId="0" builtinId="0"/>
    <cellStyle name="Normal 2" xfId="8"/>
    <cellStyle name="Normal 2 2" xfId="12"/>
    <cellStyle name="Normal 3" xfId="4"/>
    <cellStyle name="Porcentaje" xfId="1" builtinId="5"/>
    <cellStyle name="Porcentaje 2" xfId="9"/>
    <cellStyle name="Porcentaje 2 2" xfId="13"/>
    <cellStyle name="Porcentaje 3" xfId="5"/>
  </cellStyles>
  <dxfs count="126">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ont>
        <color rgb="FF006100"/>
      </font>
      <fill>
        <patternFill>
          <bgColor rgb="FFC6EFCE"/>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CC00"/>
        </patternFill>
      </fill>
    </dxf>
    <dxf>
      <fill>
        <patternFill>
          <bgColor rgb="FF92D050"/>
        </patternFill>
      </fill>
    </dxf>
    <dxf>
      <fill>
        <patternFill>
          <bgColor rgb="FFFFFF00"/>
        </patternFill>
      </fill>
    </dxf>
  </dxfs>
  <tableStyles count="0" defaultTableStyle="TableStyleMedium2" defaultPivotStyle="PivotStyleLight16"/>
  <colors>
    <mruColors>
      <color rgb="FFECFB79"/>
      <color rgb="FFCCCC00"/>
      <color rgb="FFFFCC00"/>
      <color rgb="FFDED7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Lato" panose="020F0502020204030203" pitchFamily="34" charset="0"/>
                <a:ea typeface="Lato" panose="020F0502020204030203" pitchFamily="34" charset="0"/>
                <a:cs typeface="Lato" panose="020F0502020204030203" pitchFamily="34" charset="0"/>
              </a:defRPr>
            </a:pPr>
            <a:r>
              <a:rPr lang="en-US" b="1">
                <a:latin typeface="Lato" panose="020F0502020204030203" pitchFamily="34" charset="0"/>
                <a:ea typeface="Lato" panose="020F0502020204030203" pitchFamily="34" charset="0"/>
                <a:cs typeface="Lato" panose="020F0502020204030203" pitchFamily="34" charset="0"/>
              </a:rPr>
              <a:t>Avance del</a:t>
            </a:r>
            <a:r>
              <a:rPr lang="en-US" b="1" baseline="0">
                <a:latin typeface="Lato" panose="020F0502020204030203" pitchFamily="34" charset="0"/>
                <a:ea typeface="Lato" panose="020F0502020204030203" pitchFamily="34" charset="0"/>
                <a:cs typeface="Lato" panose="020F0502020204030203" pitchFamily="34" charset="0"/>
              </a:rPr>
              <a:t> proyecto a</a:t>
            </a:r>
            <a:r>
              <a:rPr lang="en-US" b="1">
                <a:latin typeface="Lato" panose="020F0502020204030203" pitchFamily="34" charset="0"/>
                <a:ea typeface="Lato" panose="020F0502020204030203" pitchFamily="34" charset="0"/>
                <a:cs typeface="Lato" panose="020F0502020204030203" pitchFamily="34" charset="0"/>
              </a:rPr>
              <a:t>2022</a:t>
            </a:r>
          </a:p>
        </c:rich>
      </c:tx>
      <c:layout>
        <c:manualLayout>
          <c:xMode val="edge"/>
          <c:yMode val="edge"/>
          <c:x val="0.45733511571449409"/>
          <c:y val="3.8376104913330669E-2"/>
        </c:manualLayout>
      </c:layout>
      <c:overlay val="0"/>
      <c:spPr>
        <a:noFill/>
        <a:ln>
          <a:noFill/>
        </a:ln>
        <a:effectLst/>
      </c:spPr>
    </c:title>
    <c:autoTitleDeleted val="0"/>
    <c:plotArea>
      <c:layout/>
      <c:lineChart>
        <c:grouping val="standard"/>
        <c:varyColors val="0"/>
        <c:ser>
          <c:idx val="0"/>
          <c:order val="0"/>
          <c:tx>
            <c:strRef>
              <c:f>'1.1 Unidad Pedagogica de Licenc'!$C$20</c:f>
              <c:strCache>
                <c:ptCount val="1"/>
                <c:pt idx="0">
                  <c:v>Avance a 2022</c:v>
                </c:pt>
              </c:strCache>
            </c:strRef>
          </c:tx>
          <c:spPr>
            <a:ln w="28575" cap="rnd">
              <a:solidFill>
                <a:schemeClr val="accent1"/>
              </a:solidFill>
              <a:round/>
            </a:ln>
            <a:effectLst/>
          </c:spPr>
          <c:marker>
            <c:symbol val="none"/>
          </c:marker>
          <c:cat>
            <c:numRef>
              <c:f>'1.1 Unidad Pedagogica de Licenc'!$B$21:$B$25</c:f>
              <c:numCache>
                <c:formatCode>General</c:formatCode>
                <c:ptCount val="5"/>
                <c:pt idx="0">
                  <c:v>2018</c:v>
                </c:pt>
                <c:pt idx="1">
                  <c:v>2019</c:v>
                </c:pt>
                <c:pt idx="2">
                  <c:v>2020</c:v>
                </c:pt>
                <c:pt idx="3">
                  <c:v>2021</c:v>
                </c:pt>
                <c:pt idx="4">
                  <c:v>2022</c:v>
                </c:pt>
              </c:numCache>
            </c:numRef>
          </c:cat>
          <c:val>
            <c:numRef>
              <c:f>'1.1 Unidad Pedagogica de Licenc'!$C$21:$C$25</c:f>
              <c:numCache>
                <c:formatCode>0%</c:formatCode>
                <c:ptCount val="5"/>
                <c:pt idx="0">
                  <c:v>0.2</c:v>
                </c:pt>
                <c:pt idx="1">
                  <c:v>0</c:v>
                </c:pt>
                <c:pt idx="2">
                  <c:v>0</c:v>
                </c:pt>
                <c:pt idx="3">
                  <c:v>0</c:v>
                </c:pt>
                <c:pt idx="4">
                  <c:v>0</c:v>
                </c:pt>
              </c:numCache>
            </c:numRef>
          </c:val>
          <c:smooth val="0"/>
          <c:extLst>
            <c:ext xmlns:c16="http://schemas.microsoft.com/office/drawing/2014/chart" uri="{C3380CC4-5D6E-409C-BE32-E72D297353CC}">
              <c16:uniqueId val="{00000000-D6BA-4814-BB59-16671A929689}"/>
            </c:ext>
          </c:extLst>
        </c:ser>
        <c:dLbls>
          <c:showLegendKey val="0"/>
          <c:showVal val="0"/>
          <c:showCatName val="0"/>
          <c:showSerName val="0"/>
          <c:showPercent val="0"/>
          <c:showBubbleSize val="0"/>
        </c:dLbls>
        <c:smooth val="0"/>
        <c:axId val="362964120"/>
        <c:axId val="362964904"/>
      </c:lineChart>
      <c:catAx>
        <c:axId val="362964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964904"/>
        <c:crosses val="autoZero"/>
        <c:auto val="1"/>
        <c:lblAlgn val="ctr"/>
        <c:lblOffset val="100"/>
        <c:noMultiLvlLbl val="0"/>
      </c:catAx>
      <c:valAx>
        <c:axId val="3629649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964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'1.10.RG-2017-026'!$B$24</c:f>
              <c:strCache>
                <c:ptCount val="1"/>
                <c:pt idx="0">
                  <c:v>AVANCE A 2022</c:v>
                </c:pt>
              </c:strCache>
            </c:strRef>
          </c:tx>
          <c:marker>
            <c:symbol val="none"/>
          </c:marker>
          <c:cat>
            <c:numRef>
              <c:f>'1.10.RG-2017-026'!$A$25:$A$29</c:f>
              <c:numCache>
                <c:formatCode>General</c:formatCode>
                <c:ptCount val="5"/>
                <c:pt idx="0">
                  <c:v>2018</c:v>
                </c:pt>
                <c:pt idx="1">
                  <c:v>2019</c:v>
                </c:pt>
                <c:pt idx="2">
                  <c:v>2020</c:v>
                </c:pt>
                <c:pt idx="3">
                  <c:v>2021</c:v>
                </c:pt>
                <c:pt idx="4">
                  <c:v>2022</c:v>
                </c:pt>
              </c:numCache>
            </c:numRef>
          </c:cat>
          <c:val>
            <c:numRef>
              <c:f>'1.10.RG-2017-026'!$B$25:$B$29</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7EBC-448B-8B75-BDDA4182A81F}"/>
            </c:ext>
          </c:extLst>
        </c:ser>
        <c:dLbls>
          <c:showLegendKey val="0"/>
          <c:showVal val="0"/>
          <c:showCatName val="0"/>
          <c:showSerName val="0"/>
          <c:showPercent val="0"/>
          <c:showBubbleSize val="0"/>
        </c:dLbls>
        <c:smooth val="0"/>
        <c:axId val="538635968"/>
        <c:axId val="538641456"/>
      </c:lineChart>
      <c:catAx>
        <c:axId val="538635968"/>
        <c:scaling>
          <c:orientation val="minMax"/>
        </c:scaling>
        <c:delete val="0"/>
        <c:axPos val="b"/>
        <c:numFmt formatCode="General" sourceLinked="1"/>
        <c:majorTickMark val="out"/>
        <c:minorTickMark val="none"/>
        <c:tickLblPos val="nextTo"/>
        <c:crossAx val="538641456"/>
        <c:crosses val="autoZero"/>
        <c:auto val="1"/>
        <c:lblAlgn val="ctr"/>
        <c:lblOffset val="100"/>
        <c:noMultiLvlLbl val="0"/>
      </c:catAx>
      <c:valAx>
        <c:axId val="538641456"/>
        <c:scaling>
          <c:orientation val="minMax"/>
        </c:scaling>
        <c:delete val="0"/>
        <c:axPos val="l"/>
        <c:majorGridlines/>
        <c:numFmt formatCode="0%" sourceLinked="1"/>
        <c:majorTickMark val="out"/>
        <c:minorTickMark val="none"/>
        <c:tickLblPos val="nextTo"/>
        <c:crossAx val="5386359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'1.11.Posgrados'!$C$19</c:f>
              <c:strCache>
                <c:ptCount val="1"/>
                <c:pt idx="0">
                  <c:v>AVANCE A 2022</c:v>
                </c:pt>
              </c:strCache>
            </c:strRef>
          </c:tx>
          <c:marker>
            <c:symbol val="none"/>
          </c:marker>
          <c:cat>
            <c:numRef>
              <c:f>'1.11.Posgrados'!$B$20:$B$24</c:f>
              <c:numCache>
                <c:formatCode>General</c:formatCode>
                <c:ptCount val="5"/>
                <c:pt idx="0">
                  <c:v>2018</c:v>
                </c:pt>
                <c:pt idx="1">
                  <c:v>2019</c:v>
                </c:pt>
                <c:pt idx="2">
                  <c:v>2020</c:v>
                </c:pt>
                <c:pt idx="3">
                  <c:v>2021</c:v>
                </c:pt>
                <c:pt idx="4">
                  <c:v>2022</c:v>
                </c:pt>
              </c:numCache>
            </c:numRef>
          </c:cat>
          <c:val>
            <c:numRef>
              <c:f>'1.11.Posgrados'!$C$20:$C$24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12DE-4258-9789-92D96186A5FE}"/>
            </c:ext>
          </c:extLst>
        </c:ser>
        <c:dLbls>
          <c:showLegendKey val="0"/>
          <c:showVal val="0"/>
          <c:showCatName val="0"/>
          <c:showSerName val="0"/>
          <c:showPercent val="0"/>
          <c:showBubbleSize val="0"/>
        </c:dLbls>
        <c:smooth val="0"/>
        <c:axId val="538634008"/>
        <c:axId val="538633616"/>
      </c:lineChart>
      <c:catAx>
        <c:axId val="538634008"/>
        <c:scaling>
          <c:orientation val="minMax"/>
        </c:scaling>
        <c:delete val="0"/>
        <c:axPos val="b"/>
        <c:numFmt formatCode="General" sourceLinked="1"/>
        <c:majorTickMark val="out"/>
        <c:minorTickMark val="none"/>
        <c:tickLblPos val="nextTo"/>
        <c:crossAx val="538633616"/>
        <c:crosses val="autoZero"/>
        <c:auto val="1"/>
        <c:lblAlgn val="ctr"/>
        <c:lblOffset val="100"/>
        <c:noMultiLvlLbl val="0"/>
      </c:catAx>
      <c:valAx>
        <c:axId val="538633616"/>
        <c:scaling>
          <c:orientation val="minMax"/>
        </c:scaling>
        <c:delete val="0"/>
        <c:axPos val="l"/>
        <c:majorGridlines/>
        <c:numFmt formatCode="0%" sourceLinked="1"/>
        <c:majorTickMark val="out"/>
        <c:minorTickMark val="none"/>
        <c:tickLblPos val="nextTo"/>
        <c:crossAx val="5386340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'2.1.RG-2017-009'!$C$24</c:f>
              <c:strCache>
                <c:ptCount val="1"/>
                <c:pt idx="0">
                  <c:v>AVANCE A 2022</c:v>
                </c:pt>
              </c:strCache>
            </c:strRef>
          </c:tx>
          <c:spPr>
            <a:ln w="28575" cap="rnd">
              <a:solidFill>
                <a:schemeClr val="accent1"/>
              </a:solidFill>
              <a:round/>
            </a:ln>
            <a:effectLst/>
          </c:spPr>
          <c:marker>
            <c:symbol val="none"/>
          </c:marker>
          <c:cat>
            <c:numRef>
              <c:f>'2.1.RG-2017-009'!$B$25:$B$29</c:f>
              <c:numCache>
                <c:formatCode>General</c:formatCode>
                <c:ptCount val="5"/>
                <c:pt idx="0">
                  <c:v>2018</c:v>
                </c:pt>
                <c:pt idx="1">
                  <c:v>2019</c:v>
                </c:pt>
                <c:pt idx="2">
                  <c:v>2020</c:v>
                </c:pt>
                <c:pt idx="3">
                  <c:v>2021</c:v>
                </c:pt>
                <c:pt idx="4">
                  <c:v>2022</c:v>
                </c:pt>
              </c:numCache>
            </c:numRef>
          </c:cat>
          <c:val>
            <c:numRef>
              <c:f>'2.1.RG-2017-009'!$C$25:$C$29</c:f>
              <c:numCache>
                <c:formatCode>0%</c:formatCode>
                <c:ptCount val="5"/>
                <c:pt idx="0">
                  <c:v>0.7</c:v>
                </c:pt>
                <c:pt idx="1">
                  <c:v>0</c:v>
                </c:pt>
                <c:pt idx="2">
                  <c:v>0</c:v>
                </c:pt>
                <c:pt idx="3">
                  <c:v>0</c:v>
                </c:pt>
                <c:pt idx="4">
                  <c:v>0</c:v>
                </c:pt>
              </c:numCache>
            </c:numRef>
          </c:val>
          <c:smooth val="0"/>
          <c:extLst>
            <c:ext xmlns:c16="http://schemas.microsoft.com/office/drawing/2014/chart" uri="{C3380CC4-5D6E-409C-BE32-E72D297353CC}">
              <c16:uniqueId val="{00000000-DA89-467C-98F4-61AC89EAA1AF}"/>
            </c:ext>
          </c:extLst>
        </c:ser>
        <c:dLbls>
          <c:showLegendKey val="0"/>
          <c:showVal val="0"/>
          <c:showCatName val="0"/>
          <c:showSerName val="0"/>
          <c:showPercent val="0"/>
          <c:showBubbleSize val="0"/>
        </c:dLbls>
        <c:smooth val="0"/>
        <c:axId val="538631656"/>
        <c:axId val="538642632"/>
      </c:lineChart>
      <c:catAx>
        <c:axId val="538631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642632"/>
        <c:crosses val="autoZero"/>
        <c:auto val="1"/>
        <c:lblAlgn val="ctr"/>
        <c:lblOffset val="100"/>
        <c:noMultiLvlLbl val="0"/>
      </c:catAx>
      <c:valAx>
        <c:axId val="538642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631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'2.2.RG-2017-020'!$D$21</c:f>
              <c:strCache>
                <c:ptCount val="1"/>
                <c:pt idx="0">
                  <c:v>AVANCE A 2022</c:v>
                </c:pt>
              </c:strCache>
            </c:strRef>
          </c:tx>
          <c:marker>
            <c:symbol val="none"/>
          </c:marker>
          <c:cat>
            <c:numRef>
              <c:f>'2.2.RG-2017-020'!$C$22:$C$26</c:f>
              <c:numCache>
                <c:formatCode>0</c:formatCode>
                <c:ptCount val="5"/>
                <c:pt idx="0">
                  <c:v>2018</c:v>
                </c:pt>
                <c:pt idx="1">
                  <c:v>2019</c:v>
                </c:pt>
                <c:pt idx="2">
                  <c:v>2020</c:v>
                </c:pt>
                <c:pt idx="3">
                  <c:v>2021</c:v>
                </c:pt>
                <c:pt idx="4">
                  <c:v>2022</c:v>
                </c:pt>
              </c:numCache>
            </c:numRef>
          </c:cat>
          <c:val>
            <c:numRef>
              <c:f>'2.2.RG-2017-020'!$D$22:$D$26</c:f>
              <c:numCache>
                <c:formatCode>0%</c:formatCode>
                <c:ptCount val="5"/>
                <c:pt idx="0">
                  <c:v>0.41</c:v>
                </c:pt>
                <c:pt idx="1">
                  <c:v>0</c:v>
                </c:pt>
                <c:pt idx="2">
                  <c:v>0</c:v>
                </c:pt>
                <c:pt idx="3">
                  <c:v>0</c:v>
                </c:pt>
                <c:pt idx="4">
                  <c:v>0</c:v>
                </c:pt>
              </c:numCache>
            </c:numRef>
          </c:val>
          <c:smooth val="0"/>
          <c:extLst>
            <c:ext xmlns:c16="http://schemas.microsoft.com/office/drawing/2014/chart" uri="{C3380CC4-5D6E-409C-BE32-E72D297353CC}">
              <c16:uniqueId val="{00000000-9511-48F5-8AE3-D79F14ECF3B5}"/>
            </c:ext>
          </c:extLst>
        </c:ser>
        <c:dLbls>
          <c:showLegendKey val="0"/>
          <c:showVal val="0"/>
          <c:showCatName val="0"/>
          <c:showSerName val="0"/>
          <c:showPercent val="0"/>
          <c:showBubbleSize val="0"/>
        </c:dLbls>
        <c:smooth val="0"/>
        <c:axId val="538632832"/>
        <c:axId val="538642240"/>
      </c:lineChart>
      <c:catAx>
        <c:axId val="538632832"/>
        <c:scaling>
          <c:orientation val="minMax"/>
        </c:scaling>
        <c:delete val="0"/>
        <c:axPos val="b"/>
        <c:numFmt formatCode="0" sourceLinked="1"/>
        <c:majorTickMark val="out"/>
        <c:minorTickMark val="none"/>
        <c:tickLblPos val="nextTo"/>
        <c:crossAx val="538642240"/>
        <c:crosses val="autoZero"/>
        <c:auto val="1"/>
        <c:lblAlgn val="ctr"/>
        <c:lblOffset val="100"/>
        <c:noMultiLvlLbl val="0"/>
      </c:catAx>
      <c:valAx>
        <c:axId val="538642240"/>
        <c:scaling>
          <c:orientation val="minMax"/>
        </c:scaling>
        <c:delete val="0"/>
        <c:axPos val="l"/>
        <c:majorGridlines/>
        <c:numFmt formatCode="0%" sourceLinked="1"/>
        <c:majorTickMark val="out"/>
        <c:minorTickMark val="none"/>
        <c:tickLblPos val="nextTo"/>
        <c:crossAx val="5386328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'3.1. Ecos. de Ciencia y Tec'!$C$19</c:f>
              <c:strCache>
                <c:ptCount val="1"/>
                <c:pt idx="0">
                  <c:v>AVANCE A 2022</c:v>
                </c:pt>
              </c:strCache>
            </c:strRef>
          </c:tx>
          <c:marker>
            <c:symbol val="none"/>
          </c:marker>
          <c:cat>
            <c:numRef>
              <c:f>'3.1. Ecos. de Ciencia y Tec'!$B$20:$B$24</c:f>
              <c:numCache>
                <c:formatCode>General</c:formatCode>
                <c:ptCount val="5"/>
                <c:pt idx="0">
                  <c:v>2018</c:v>
                </c:pt>
                <c:pt idx="1">
                  <c:v>2019</c:v>
                </c:pt>
                <c:pt idx="2">
                  <c:v>2020</c:v>
                </c:pt>
                <c:pt idx="3">
                  <c:v>2021</c:v>
                </c:pt>
                <c:pt idx="4">
                  <c:v>2022</c:v>
                </c:pt>
              </c:numCache>
            </c:numRef>
          </c:cat>
          <c:val>
            <c:numRef>
              <c:f>'3.1. Ecos. de Ciencia y Tec'!$C$20:$C$24</c:f>
              <c:numCache>
                <c:formatCode>0%</c:formatCode>
                <c:ptCount val="5"/>
                <c:pt idx="0">
                  <c:v>0.25</c:v>
                </c:pt>
                <c:pt idx="1">
                  <c:v>0</c:v>
                </c:pt>
                <c:pt idx="2">
                  <c:v>0</c:v>
                </c:pt>
                <c:pt idx="3">
                  <c:v>0</c:v>
                </c:pt>
                <c:pt idx="4">
                  <c:v>0</c:v>
                </c:pt>
              </c:numCache>
            </c:numRef>
          </c:val>
          <c:smooth val="0"/>
          <c:extLst>
            <c:ext xmlns:c16="http://schemas.microsoft.com/office/drawing/2014/chart" uri="{C3380CC4-5D6E-409C-BE32-E72D297353CC}">
              <c16:uniqueId val="{00000000-797A-414A-BEDC-A6AD8A940059}"/>
            </c:ext>
          </c:extLst>
        </c:ser>
        <c:dLbls>
          <c:showLegendKey val="0"/>
          <c:showVal val="0"/>
          <c:showCatName val="0"/>
          <c:showSerName val="0"/>
          <c:showPercent val="0"/>
          <c:showBubbleSize val="0"/>
        </c:dLbls>
        <c:smooth val="0"/>
        <c:axId val="538637536"/>
        <c:axId val="538637928"/>
      </c:lineChart>
      <c:catAx>
        <c:axId val="538637536"/>
        <c:scaling>
          <c:orientation val="minMax"/>
        </c:scaling>
        <c:delete val="0"/>
        <c:axPos val="b"/>
        <c:numFmt formatCode="General" sourceLinked="1"/>
        <c:majorTickMark val="out"/>
        <c:minorTickMark val="none"/>
        <c:tickLblPos val="nextTo"/>
        <c:crossAx val="538637928"/>
        <c:crosses val="autoZero"/>
        <c:auto val="1"/>
        <c:lblAlgn val="ctr"/>
        <c:lblOffset val="100"/>
        <c:noMultiLvlLbl val="0"/>
      </c:catAx>
      <c:valAx>
        <c:axId val="538637928"/>
        <c:scaling>
          <c:orientation val="minMax"/>
        </c:scaling>
        <c:delete val="0"/>
        <c:axPos val="l"/>
        <c:majorGridlines/>
        <c:numFmt formatCode="0%" sourceLinked="1"/>
        <c:majorTickMark val="out"/>
        <c:minorTickMark val="none"/>
        <c:tickLblPos val="nextTo"/>
        <c:crossAx val="5386375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'3.2.Excelencia en Investigación'!$B$20</c:f>
              <c:strCache>
                <c:ptCount val="1"/>
                <c:pt idx="0">
                  <c:v>AVANCE A 2022</c:v>
                </c:pt>
              </c:strCache>
            </c:strRef>
          </c:tx>
          <c:marker>
            <c:symbol val="none"/>
          </c:marker>
          <c:cat>
            <c:numRef>
              <c:f>'3.2.Excelencia en Investigación'!$A$21:$A$25</c:f>
              <c:numCache>
                <c:formatCode>General</c:formatCode>
                <c:ptCount val="5"/>
                <c:pt idx="0">
                  <c:v>2018</c:v>
                </c:pt>
                <c:pt idx="1">
                  <c:v>2019</c:v>
                </c:pt>
                <c:pt idx="2">
                  <c:v>2020</c:v>
                </c:pt>
                <c:pt idx="3">
                  <c:v>2021</c:v>
                </c:pt>
                <c:pt idx="4">
                  <c:v>2022</c:v>
                </c:pt>
              </c:numCache>
            </c:numRef>
          </c:cat>
          <c:val>
            <c:numRef>
              <c:f>'3.2.Excelencia en Investigación'!$B$21:$B$25</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6786-4DE0-94E5-8D925B24B494}"/>
            </c:ext>
          </c:extLst>
        </c:ser>
        <c:dLbls>
          <c:showLegendKey val="0"/>
          <c:showVal val="0"/>
          <c:showCatName val="0"/>
          <c:showSerName val="0"/>
          <c:showPercent val="0"/>
          <c:showBubbleSize val="0"/>
        </c:dLbls>
        <c:smooth val="0"/>
        <c:axId val="538638712"/>
        <c:axId val="538643808"/>
      </c:lineChart>
      <c:catAx>
        <c:axId val="538638712"/>
        <c:scaling>
          <c:orientation val="minMax"/>
        </c:scaling>
        <c:delete val="0"/>
        <c:axPos val="b"/>
        <c:numFmt formatCode="General" sourceLinked="1"/>
        <c:majorTickMark val="out"/>
        <c:minorTickMark val="none"/>
        <c:tickLblPos val="nextTo"/>
        <c:crossAx val="538643808"/>
        <c:crosses val="autoZero"/>
        <c:auto val="1"/>
        <c:lblAlgn val="ctr"/>
        <c:lblOffset val="100"/>
        <c:noMultiLvlLbl val="0"/>
      </c:catAx>
      <c:valAx>
        <c:axId val="538643808"/>
        <c:scaling>
          <c:orientation val="minMax"/>
        </c:scaling>
        <c:delete val="0"/>
        <c:axPos val="l"/>
        <c:majorGridlines/>
        <c:numFmt formatCode="0%" sourceLinked="1"/>
        <c:majorTickMark val="out"/>
        <c:minorTickMark val="none"/>
        <c:tickLblPos val="nextTo"/>
        <c:crossAx val="5386387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'3.3.Innovación y transfe.'!$C$21</c:f>
              <c:strCache>
                <c:ptCount val="1"/>
                <c:pt idx="0">
                  <c:v>AVANCE A 2022</c:v>
                </c:pt>
              </c:strCache>
            </c:strRef>
          </c:tx>
          <c:marker>
            <c:symbol val="none"/>
          </c:marker>
          <c:cat>
            <c:numRef>
              <c:f>'3.3.Innovación y transfe.'!$B$22:$B$26</c:f>
              <c:numCache>
                <c:formatCode>General</c:formatCode>
                <c:ptCount val="5"/>
                <c:pt idx="0">
                  <c:v>2018</c:v>
                </c:pt>
                <c:pt idx="1">
                  <c:v>2019</c:v>
                </c:pt>
                <c:pt idx="2">
                  <c:v>2020</c:v>
                </c:pt>
                <c:pt idx="3">
                  <c:v>2021</c:v>
                </c:pt>
                <c:pt idx="4">
                  <c:v>2022</c:v>
                </c:pt>
              </c:numCache>
            </c:numRef>
          </c:cat>
          <c:val>
            <c:numRef>
              <c:f>'3.3.Innovación y transfe.'!$C$22:$C$26</c:f>
              <c:numCache>
                <c:formatCode>0%</c:formatCode>
                <c:ptCount val="5"/>
                <c:pt idx="0">
                  <c:v>0.5</c:v>
                </c:pt>
                <c:pt idx="1">
                  <c:v>0</c:v>
                </c:pt>
                <c:pt idx="2">
                  <c:v>0</c:v>
                </c:pt>
                <c:pt idx="3">
                  <c:v>0</c:v>
                </c:pt>
                <c:pt idx="4">
                  <c:v>0</c:v>
                </c:pt>
              </c:numCache>
            </c:numRef>
          </c:val>
          <c:smooth val="0"/>
          <c:extLst>
            <c:ext xmlns:c16="http://schemas.microsoft.com/office/drawing/2014/chart" uri="{C3380CC4-5D6E-409C-BE32-E72D297353CC}">
              <c16:uniqueId val="{00000000-1C8D-4813-BB3A-2331423F9FBC}"/>
            </c:ext>
          </c:extLst>
        </c:ser>
        <c:dLbls>
          <c:showLegendKey val="0"/>
          <c:showVal val="0"/>
          <c:showCatName val="0"/>
          <c:showSerName val="0"/>
          <c:showPercent val="0"/>
          <c:showBubbleSize val="0"/>
        </c:dLbls>
        <c:smooth val="0"/>
        <c:axId val="538632048"/>
        <c:axId val="538632440"/>
      </c:lineChart>
      <c:catAx>
        <c:axId val="538632048"/>
        <c:scaling>
          <c:orientation val="minMax"/>
        </c:scaling>
        <c:delete val="0"/>
        <c:axPos val="b"/>
        <c:numFmt formatCode="General" sourceLinked="1"/>
        <c:majorTickMark val="out"/>
        <c:minorTickMark val="none"/>
        <c:tickLblPos val="nextTo"/>
        <c:crossAx val="538632440"/>
        <c:crosses val="autoZero"/>
        <c:auto val="1"/>
        <c:lblAlgn val="ctr"/>
        <c:lblOffset val="100"/>
        <c:noMultiLvlLbl val="0"/>
      </c:catAx>
      <c:valAx>
        <c:axId val="538632440"/>
        <c:scaling>
          <c:orientation val="minMax"/>
        </c:scaling>
        <c:delete val="0"/>
        <c:axPos val="l"/>
        <c:majorGridlines/>
        <c:numFmt formatCode="0%" sourceLinked="1"/>
        <c:majorTickMark val="out"/>
        <c:minorTickMark val="none"/>
        <c:tickLblPos val="nextTo"/>
        <c:crossAx val="5386320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'3.4.reconoc. e Iteracción soc'!$B$18</c:f>
              <c:strCache>
                <c:ptCount val="1"/>
                <c:pt idx="0">
                  <c:v>AVANCE A 2022</c:v>
                </c:pt>
              </c:strCache>
            </c:strRef>
          </c:tx>
          <c:marker>
            <c:symbol val="none"/>
          </c:marker>
          <c:cat>
            <c:numRef>
              <c:f>'3.4.reconoc. e Iteracción soc'!$A$19:$A$23</c:f>
              <c:numCache>
                <c:formatCode>General</c:formatCode>
                <c:ptCount val="5"/>
                <c:pt idx="0">
                  <c:v>2018</c:v>
                </c:pt>
                <c:pt idx="1">
                  <c:v>2019</c:v>
                </c:pt>
                <c:pt idx="2">
                  <c:v>2020</c:v>
                </c:pt>
                <c:pt idx="3">
                  <c:v>2021</c:v>
                </c:pt>
                <c:pt idx="4">
                  <c:v>2022</c:v>
                </c:pt>
              </c:numCache>
            </c:numRef>
          </c:cat>
          <c:val>
            <c:numRef>
              <c:f>'3.4.reconoc. e Iteracción soc'!$B$19:$B$23</c:f>
              <c:numCache>
                <c:formatCode>0%</c:formatCode>
                <c:ptCount val="5"/>
                <c:pt idx="0">
                  <c:v>0.53</c:v>
                </c:pt>
                <c:pt idx="1">
                  <c:v>0</c:v>
                </c:pt>
                <c:pt idx="2">
                  <c:v>0</c:v>
                </c:pt>
                <c:pt idx="3">
                  <c:v>0</c:v>
                </c:pt>
                <c:pt idx="4">
                  <c:v>0</c:v>
                </c:pt>
              </c:numCache>
            </c:numRef>
          </c:val>
          <c:smooth val="0"/>
          <c:extLst>
            <c:ext xmlns:c16="http://schemas.microsoft.com/office/drawing/2014/chart" uri="{C3380CC4-5D6E-409C-BE32-E72D297353CC}">
              <c16:uniqueId val="{00000000-E4F2-4678-A8E4-0AB47DB9843D}"/>
            </c:ext>
          </c:extLst>
        </c:ser>
        <c:dLbls>
          <c:showLegendKey val="0"/>
          <c:showVal val="0"/>
          <c:showCatName val="0"/>
          <c:showSerName val="0"/>
          <c:showPercent val="0"/>
          <c:showBubbleSize val="0"/>
        </c:dLbls>
        <c:smooth val="0"/>
        <c:axId val="538635576"/>
        <c:axId val="538634792"/>
      </c:lineChart>
      <c:catAx>
        <c:axId val="538635576"/>
        <c:scaling>
          <c:orientation val="minMax"/>
        </c:scaling>
        <c:delete val="0"/>
        <c:axPos val="b"/>
        <c:numFmt formatCode="General" sourceLinked="1"/>
        <c:majorTickMark val="out"/>
        <c:minorTickMark val="none"/>
        <c:tickLblPos val="nextTo"/>
        <c:crossAx val="538634792"/>
        <c:crosses val="autoZero"/>
        <c:auto val="1"/>
        <c:lblAlgn val="ctr"/>
        <c:lblOffset val="100"/>
        <c:noMultiLvlLbl val="0"/>
      </c:catAx>
      <c:valAx>
        <c:axId val="538634792"/>
        <c:scaling>
          <c:orientation val="minMax"/>
        </c:scaling>
        <c:delete val="0"/>
        <c:axPos val="l"/>
        <c:majorGridlines/>
        <c:numFmt formatCode="0%" sourceLinked="1"/>
        <c:majorTickMark val="out"/>
        <c:minorTickMark val="none"/>
        <c:tickLblPos val="nextTo"/>
        <c:crossAx val="5386355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'4.1.RG-2017-027A'!$D$23</c:f>
              <c:strCache>
                <c:ptCount val="1"/>
                <c:pt idx="0">
                  <c:v>AVANCE A 2022</c:v>
                </c:pt>
              </c:strCache>
            </c:strRef>
          </c:tx>
          <c:marker>
            <c:symbol val="none"/>
          </c:marker>
          <c:cat>
            <c:numRef>
              <c:f>'4.1.RG-2017-027A'!$C$24:$C$28</c:f>
              <c:numCache>
                <c:formatCode>General</c:formatCode>
                <c:ptCount val="5"/>
                <c:pt idx="0">
                  <c:v>2018</c:v>
                </c:pt>
                <c:pt idx="1">
                  <c:v>2019</c:v>
                </c:pt>
                <c:pt idx="2">
                  <c:v>2020</c:v>
                </c:pt>
                <c:pt idx="3">
                  <c:v>2021</c:v>
                </c:pt>
                <c:pt idx="4">
                  <c:v>2022</c:v>
                </c:pt>
              </c:numCache>
            </c:numRef>
          </c:cat>
          <c:val>
            <c:numRef>
              <c:f>'4.1.RG-2017-027A'!$D$24:$D$28</c:f>
              <c:numCache>
                <c:formatCode>0%</c:formatCode>
                <c:ptCount val="5"/>
                <c:pt idx="0">
                  <c:v>0.26</c:v>
                </c:pt>
                <c:pt idx="1">
                  <c:v>0</c:v>
                </c:pt>
                <c:pt idx="2">
                  <c:v>0</c:v>
                </c:pt>
                <c:pt idx="3">
                  <c:v>0</c:v>
                </c:pt>
                <c:pt idx="4">
                  <c:v>0</c:v>
                </c:pt>
              </c:numCache>
            </c:numRef>
          </c:val>
          <c:smooth val="0"/>
          <c:extLst>
            <c:ext xmlns:c16="http://schemas.microsoft.com/office/drawing/2014/chart" uri="{C3380CC4-5D6E-409C-BE32-E72D297353CC}">
              <c16:uniqueId val="{00000000-CFD8-4B4D-B399-1565BBC24333}"/>
            </c:ext>
          </c:extLst>
        </c:ser>
        <c:dLbls>
          <c:showLegendKey val="0"/>
          <c:showVal val="0"/>
          <c:showCatName val="0"/>
          <c:showSerName val="0"/>
          <c:showPercent val="0"/>
          <c:showBubbleSize val="0"/>
        </c:dLbls>
        <c:smooth val="0"/>
        <c:axId val="538644200"/>
        <c:axId val="538644984"/>
      </c:lineChart>
      <c:catAx>
        <c:axId val="538644200"/>
        <c:scaling>
          <c:orientation val="minMax"/>
        </c:scaling>
        <c:delete val="0"/>
        <c:axPos val="b"/>
        <c:numFmt formatCode="General" sourceLinked="1"/>
        <c:majorTickMark val="out"/>
        <c:minorTickMark val="none"/>
        <c:tickLblPos val="nextTo"/>
        <c:crossAx val="538644984"/>
        <c:crosses val="autoZero"/>
        <c:auto val="1"/>
        <c:lblAlgn val="ctr"/>
        <c:lblOffset val="100"/>
        <c:noMultiLvlLbl val="0"/>
      </c:catAx>
      <c:valAx>
        <c:axId val="538644984"/>
        <c:scaling>
          <c:orientation val="minMax"/>
        </c:scaling>
        <c:delete val="0"/>
        <c:axPos val="l"/>
        <c:majorGridlines/>
        <c:numFmt formatCode="0%" sourceLinked="1"/>
        <c:majorTickMark val="out"/>
        <c:minorTickMark val="none"/>
        <c:tickLblPos val="nextTo"/>
        <c:crossAx val="5386442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'[2]1.6.RG-2017-024'!$C$19</c:f>
              <c:strCache>
                <c:ptCount val="1"/>
                <c:pt idx="0">
                  <c:v>Avance a 2022</c:v>
                </c:pt>
              </c:strCache>
            </c:strRef>
          </c:tx>
          <c:spPr>
            <a:ln w="28575" cap="rnd">
              <a:solidFill>
                <a:schemeClr val="accent1"/>
              </a:solidFill>
              <a:round/>
            </a:ln>
            <a:effectLst/>
          </c:spPr>
          <c:marker>
            <c:symbol val="none"/>
          </c:marker>
          <c:cat>
            <c:numRef>
              <c:f>'[2]1.6.RG-2017-024'!$B$20:$B$24</c:f>
              <c:numCache>
                <c:formatCode>General</c:formatCode>
                <c:ptCount val="5"/>
                <c:pt idx="0">
                  <c:v>2018</c:v>
                </c:pt>
                <c:pt idx="1">
                  <c:v>2019</c:v>
                </c:pt>
                <c:pt idx="2">
                  <c:v>2020</c:v>
                </c:pt>
                <c:pt idx="3">
                  <c:v>2021</c:v>
                </c:pt>
                <c:pt idx="4">
                  <c:v>2022</c:v>
                </c:pt>
              </c:numCache>
            </c:numRef>
          </c:cat>
          <c:val>
            <c:numRef>
              <c:f>'4.2.RG-2017-028'!$C$23:$C$27</c:f>
              <c:numCache>
                <c:formatCode>0%</c:formatCode>
                <c:ptCount val="5"/>
                <c:pt idx="0">
                  <c:v>0.25917408906882589</c:v>
                </c:pt>
                <c:pt idx="1">
                  <c:v>0</c:v>
                </c:pt>
                <c:pt idx="2">
                  <c:v>0</c:v>
                </c:pt>
                <c:pt idx="3">
                  <c:v>0</c:v>
                </c:pt>
                <c:pt idx="4">
                  <c:v>0</c:v>
                </c:pt>
              </c:numCache>
            </c:numRef>
          </c:val>
          <c:smooth val="0"/>
          <c:extLst>
            <c:ext xmlns:c16="http://schemas.microsoft.com/office/drawing/2014/chart" uri="{C3380CC4-5D6E-409C-BE32-E72D297353CC}">
              <c16:uniqueId val="{00000000-6555-4659-954C-370B49A2E9B4}"/>
            </c:ext>
          </c:extLst>
        </c:ser>
        <c:dLbls>
          <c:showLegendKey val="0"/>
          <c:showVal val="0"/>
          <c:showCatName val="0"/>
          <c:showSerName val="0"/>
          <c:showPercent val="0"/>
          <c:showBubbleSize val="0"/>
        </c:dLbls>
        <c:smooth val="0"/>
        <c:axId val="538645376"/>
        <c:axId val="538645768"/>
      </c:lineChart>
      <c:catAx>
        <c:axId val="53864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645768"/>
        <c:crosses val="autoZero"/>
        <c:auto val="1"/>
        <c:lblAlgn val="ctr"/>
        <c:lblOffset val="100"/>
        <c:noMultiLvlLbl val="0"/>
      </c:catAx>
      <c:valAx>
        <c:axId val="5386457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645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Avance</a:t>
            </a:r>
            <a:r>
              <a:rPr lang="es-CO" baseline="0"/>
              <a:t> 2022</a:t>
            </a:r>
            <a:endParaRPr lang="es-CO"/>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 1.2.Plan for. y dllo. profe.'!$A$17:$A$21</c:f>
              <c:numCache>
                <c:formatCode>General</c:formatCode>
                <c:ptCount val="5"/>
                <c:pt idx="0">
                  <c:v>2018</c:v>
                </c:pt>
                <c:pt idx="1">
                  <c:v>2019</c:v>
                </c:pt>
                <c:pt idx="2">
                  <c:v>2020</c:v>
                </c:pt>
                <c:pt idx="3">
                  <c:v>2021</c:v>
                </c:pt>
                <c:pt idx="4">
                  <c:v>2022</c:v>
                </c:pt>
              </c:numCache>
            </c:numRef>
          </c:cat>
          <c:val>
            <c:numRef>
              <c:f>' 1.2.Plan for. y dllo. profe.'!$B$17:$B$21</c:f>
              <c:numCache>
                <c:formatCode>0%</c:formatCode>
                <c:ptCount val="5"/>
                <c:pt idx="0">
                  <c:v>0.2</c:v>
                </c:pt>
                <c:pt idx="1">
                  <c:v>0</c:v>
                </c:pt>
                <c:pt idx="2">
                  <c:v>0</c:v>
                </c:pt>
                <c:pt idx="3">
                  <c:v>0</c:v>
                </c:pt>
                <c:pt idx="4">
                  <c:v>0</c:v>
                </c:pt>
              </c:numCache>
            </c:numRef>
          </c:val>
          <c:smooth val="0"/>
          <c:extLst>
            <c:ext xmlns:c16="http://schemas.microsoft.com/office/drawing/2014/chart" uri="{C3380CC4-5D6E-409C-BE32-E72D297353CC}">
              <c16:uniqueId val="{00000000-FA23-426D-9FF0-C0B151958B27}"/>
            </c:ext>
          </c:extLst>
        </c:ser>
        <c:dLbls>
          <c:showLegendKey val="0"/>
          <c:showVal val="0"/>
          <c:showCatName val="0"/>
          <c:showSerName val="0"/>
          <c:showPercent val="0"/>
          <c:showBubbleSize val="0"/>
        </c:dLbls>
        <c:smooth val="0"/>
        <c:axId val="362965296"/>
        <c:axId val="362966864"/>
      </c:lineChart>
      <c:catAx>
        <c:axId val="36296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966864"/>
        <c:crosses val="autoZero"/>
        <c:auto val="1"/>
        <c:lblAlgn val="ctr"/>
        <c:lblOffset val="100"/>
        <c:noMultiLvlLbl val="0"/>
      </c:catAx>
      <c:valAx>
        <c:axId val="3629668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965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'[2]1.6.RG-2017-024'!$C$19</c:f>
              <c:strCache>
                <c:ptCount val="1"/>
                <c:pt idx="0">
                  <c:v>Avance a 2022</c:v>
                </c:pt>
              </c:strCache>
            </c:strRef>
          </c:tx>
          <c:spPr>
            <a:ln w="28575" cap="rnd">
              <a:solidFill>
                <a:schemeClr val="accent1"/>
              </a:solidFill>
              <a:round/>
            </a:ln>
            <a:effectLst/>
          </c:spPr>
          <c:marker>
            <c:symbol val="none"/>
          </c:marker>
          <c:cat>
            <c:numRef>
              <c:f>'[2]1.6.RG-2017-024'!$B$20:$B$24</c:f>
              <c:numCache>
                <c:formatCode>General</c:formatCode>
                <c:ptCount val="5"/>
                <c:pt idx="0">
                  <c:v>2018</c:v>
                </c:pt>
                <c:pt idx="1">
                  <c:v>2019</c:v>
                </c:pt>
                <c:pt idx="2">
                  <c:v>2020</c:v>
                </c:pt>
                <c:pt idx="3">
                  <c:v>2021</c:v>
                </c:pt>
                <c:pt idx="4">
                  <c:v>2022</c:v>
                </c:pt>
              </c:numCache>
            </c:numRef>
          </c:cat>
          <c:val>
            <c:numRef>
              <c:f>'4.3.Deporte y recreación'!$C$19:$C$23</c:f>
              <c:numCache>
                <c:formatCode>0%</c:formatCode>
                <c:ptCount val="5"/>
                <c:pt idx="0">
                  <c:v>0.20087472035794185</c:v>
                </c:pt>
                <c:pt idx="1">
                  <c:v>0</c:v>
                </c:pt>
                <c:pt idx="2">
                  <c:v>0</c:v>
                </c:pt>
                <c:pt idx="3">
                  <c:v>0</c:v>
                </c:pt>
                <c:pt idx="4">
                  <c:v>0</c:v>
                </c:pt>
              </c:numCache>
            </c:numRef>
          </c:val>
          <c:smooth val="0"/>
          <c:extLst>
            <c:ext xmlns:c16="http://schemas.microsoft.com/office/drawing/2014/chart" uri="{C3380CC4-5D6E-409C-BE32-E72D297353CC}">
              <c16:uniqueId val="{00000000-DB6C-4C14-BA2F-DA016B9DA3FA}"/>
            </c:ext>
          </c:extLst>
        </c:ser>
        <c:dLbls>
          <c:showLegendKey val="0"/>
          <c:showVal val="0"/>
          <c:showCatName val="0"/>
          <c:showSerName val="0"/>
          <c:showPercent val="0"/>
          <c:showBubbleSize val="0"/>
        </c:dLbls>
        <c:smooth val="0"/>
        <c:axId val="538646552"/>
        <c:axId val="536014872"/>
      </c:lineChart>
      <c:catAx>
        <c:axId val="538646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14872"/>
        <c:crosses val="autoZero"/>
        <c:auto val="1"/>
        <c:lblAlgn val="ctr"/>
        <c:lblOffset val="100"/>
        <c:noMultiLvlLbl val="0"/>
      </c:catAx>
      <c:valAx>
        <c:axId val="5360148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646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'[2]1.6.RG-2017-024'!$C$19</c:f>
              <c:strCache>
                <c:ptCount val="1"/>
                <c:pt idx="0">
                  <c:v>Avance a 2022</c:v>
                </c:pt>
              </c:strCache>
            </c:strRef>
          </c:tx>
          <c:spPr>
            <a:ln w="28575" cap="rnd">
              <a:solidFill>
                <a:schemeClr val="accent1"/>
              </a:solidFill>
              <a:round/>
            </a:ln>
            <a:effectLst/>
          </c:spPr>
          <c:marker>
            <c:symbol val="none"/>
          </c:marker>
          <c:cat>
            <c:numRef>
              <c:f>'[2]1.6.RG-2017-024'!$B$20:$B$24</c:f>
              <c:numCache>
                <c:formatCode>General</c:formatCode>
                <c:ptCount val="5"/>
                <c:pt idx="0">
                  <c:v>2018</c:v>
                </c:pt>
                <c:pt idx="1">
                  <c:v>2019</c:v>
                </c:pt>
                <c:pt idx="2">
                  <c:v>2020</c:v>
                </c:pt>
                <c:pt idx="3">
                  <c:v>2021</c:v>
                </c:pt>
                <c:pt idx="4">
                  <c:v>2022</c:v>
                </c:pt>
              </c:numCache>
            </c:numRef>
          </c:cat>
          <c:val>
            <c:numRef>
              <c:f>'4.4.Atención asistencial'!$C$17:$C$21</c:f>
              <c:numCache>
                <c:formatCode>0%</c:formatCode>
                <c:ptCount val="5"/>
                <c:pt idx="0">
                  <c:v>0.19999401913875597</c:v>
                </c:pt>
                <c:pt idx="1">
                  <c:v>0</c:v>
                </c:pt>
                <c:pt idx="2">
                  <c:v>0</c:v>
                </c:pt>
                <c:pt idx="3">
                  <c:v>0</c:v>
                </c:pt>
                <c:pt idx="4">
                  <c:v>0</c:v>
                </c:pt>
              </c:numCache>
            </c:numRef>
          </c:val>
          <c:smooth val="0"/>
          <c:extLst>
            <c:ext xmlns:c16="http://schemas.microsoft.com/office/drawing/2014/chart" uri="{C3380CC4-5D6E-409C-BE32-E72D297353CC}">
              <c16:uniqueId val="{00000000-EE1C-4A19-A581-148CC04817DB}"/>
            </c:ext>
          </c:extLst>
        </c:ser>
        <c:dLbls>
          <c:showLegendKey val="0"/>
          <c:showVal val="0"/>
          <c:showCatName val="0"/>
          <c:showSerName val="0"/>
          <c:showPercent val="0"/>
          <c:showBubbleSize val="0"/>
        </c:dLbls>
        <c:smooth val="0"/>
        <c:axId val="536009384"/>
        <c:axId val="536016832"/>
      </c:lineChart>
      <c:catAx>
        <c:axId val="536009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16832"/>
        <c:crosses val="autoZero"/>
        <c:auto val="1"/>
        <c:lblAlgn val="ctr"/>
        <c:lblOffset val="100"/>
        <c:noMultiLvlLbl val="0"/>
      </c:catAx>
      <c:valAx>
        <c:axId val="5360168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09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'[2]1.6.RG-2017-024'!$C$19</c:f>
              <c:strCache>
                <c:ptCount val="1"/>
                <c:pt idx="0">
                  <c:v>Avance a 2022</c:v>
                </c:pt>
              </c:strCache>
            </c:strRef>
          </c:tx>
          <c:spPr>
            <a:ln w="28575" cap="rnd">
              <a:solidFill>
                <a:schemeClr val="accent1"/>
              </a:solidFill>
              <a:round/>
            </a:ln>
            <a:effectLst/>
          </c:spPr>
          <c:marker>
            <c:symbol val="none"/>
          </c:marker>
          <c:cat>
            <c:numRef>
              <c:f>'[2]1.6.RG-2017-024'!$B$20:$B$24</c:f>
              <c:numCache>
                <c:formatCode>General</c:formatCode>
                <c:ptCount val="5"/>
                <c:pt idx="0">
                  <c:v>2018</c:v>
                </c:pt>
                <c:pt idx="1">
                  <c:v>2019</c:v>
                </c:pt>
                <c:pt idx="2">
                  <c:v>2020</c:v>
                </c:pt>
                <c:pt idx="3">
                  <c:v>2021</c:v>
                </c:pt>
                <c:pt idx="4">
                  <c:v>2022</c:v>
                </c:pt>
              </c:numCache>
            </c:numRef>
          </c:cat>
          <c:val>
            <c:numRef>
              <c:f>'4.5.RG-2017-029'!$C$19:$C$23</c:f>
              <c:numCache>
                <c:formatCode>0%</c:formatCode>
                <c:ptCount val="5"/>
                <c:pt idx="0">
                  <c:v>0.20000000000000004</c:v>
                </c:pt>
                <c:pt idx="1">
                  <c:v>0</c:v>
                </c:pt>
                <c:pt idx="2">
                  <c:v>0</c:v>
                </c:pt>
                <c:pt idx="3">
                  <c:v>0</c:v>
                </c:pt>
                <c:pt idx="4">
                  <c:v>0</c:v>
                </c:pt>
              </c:numCache>
            </c:numRef>
          </c:val>
          <c:smooth val="0"/>
          <c:extLst>
            <c:ext xmlns:c16="http://schemas.microsoft.com/office/drawing/2014/chart" uri="{C3380CC4-5D6E-409C-BE32-E72D297353CC}">
              <c16:uniqueId val="{00000000-4475-48E4-8E60-A844BD05CD17}"/>
            </c:ext>
          </c:extLst>
        </c:ser>
        <c:dLbls>
          <c:showLegendKey val="0"/>
          <c:showVal val="0"/>
          <c:showCatName val="0"/>
          <c:showSerName val="0"/>
          <c:showPercent val="0"/>
          <c:showBubbleSize val="0"/>
        </c:dLbls>
        <c:smooth val="0"/>
        <c:axId val="536015656"/>
        <c:axId val="536014088"/>
      </c:lineChart>
      <c:catAx>
        <c:axId val="536015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14088"/>
        <c:crosses val="autoZero"/>
        <c:auto val="1"/>
        <c:lblAlgn val="ctr"/>
        <c:lblOffset val="100"/>
        <c:noMultiLvlLbl val="0"/>
      </c:catAx>
      <c:valAx>
        <c:axId val="5360140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15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'[2]1.6.RG-2017-024'!$C$19</c:f>
              <c:strCache>
                <c:ptCount val="1"/>
                <c:pt idx="0">
                  <c:v>Avance a 2022</c:v>
                </c:pt>
              </c:strCache>
            </c:strRef>
          </c:tx>
          <c:spPr>
            <a:ln w="28575" cap="rnd">
              <a:solidFill>
                <a:schemeClr val="accent1"/>
              </a:solidFill>
              <a:round/>
            </a:ln>
            <a:effectLst/>
          </c:spPr>
          <c:marker>
            <c:symbol val="none"/>
          </c:marker>
          <c:cat>
            <c:numRef>
              <c:f>'[2]1.6.RG-2017-024'!$B$20:$B$24</c:f>
              <c:numCache>
                <c:formatCode>General</c:formatCode>
                <c:ptCount val="5"/>
                <c:pt idx="0">
                  <c:v>2018</c:v>
                </c:pt>
                <c:pt idx="1">
                  <c:v>2019</c:v>
                </c:pt>
                <c:pt idx="2">
                  <c:v>2020</c:v>
                </c:pt>
                <c:pt idx="3">
                  <c:v>2021</c:v>
                </c:pt>
                <c:pt idx="4">
                  <c:v>2022</c:v>
                </c:pt>
              </c:numCache>
            </c:numRef>
          </c:cat>
          <c:val>
            <c:numRef>
              <c:f>'4.6.RG-2017-037'!$C$18:$C$22</c:f>
              <c:numCache>
                <c:formatCode>0%</c:formatCode>
                <c:ptCount val="5"/>
                <c:pt idx="0">
                  <c:v>0.15000000000000002</c:v>
                </c:pt>
                <c:pt idx="1">
                  <c:v>0</c:v>
                </c:pt>
                <c:pt idx="2">
                  <c:v>0</c:v>
                </c:pt>
                <c:pt idx="3">
                  <c:v>0</c:v>
                </c:pt>
                <c:pt idx="4">
                  <c:v>0</c:v>
                </c:pt>
              </c:numCache>
            </c:numRef>
          </c:val>
          <c:smooth val="0"/>
          <c:extLst>
            <c:ext xmlns:c16="http://schemas.microsoft.com/office/drawing/2014/chart" uri="{C3380CC4-5D6E-409C-BE32-E72D297353CC}">
              <c16:uniqueId val="{00000000-32ED-4F68-8122-391F97EF9620}"/>
            </c:ext>
          </c:extLst>
        </c:ser>
        <c:dLbls>
          <c:showLegendKey val="0"/>
          <c:showVal val="0"/>
          <c:showCatName val="0"/>
          <c:showSerName val="0"/>
          <c:showPercent val="0"/>
          <c:showBubbleSize val="0"/>
        </c:dLbls>
        <c:smooth val="0"/>
        <c:axId val="536010952"/>
        <c:axId val="536008208"/>
      </c:lineChart>
      <c:catAx>
        <c:axId val="536010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08208"/>
        <c:crosses val="autoZero"/>
        <c:auto val="1"/>
        <c:lblAlgn val="ctr"/>
        <c:lblOffset val="100"/>
        <c:noMultiLvlLbl val="0"/>
      </c:catAx>
      <c:valAx>
        <c:axId val="5360082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10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89915556798086E-2"/>
          <c:y val="0.12923344947735194"/>
          <c:w val="0.94710084443201914"/>
          <c:h val="0.78993634941973712"/>
        </c:manualLayout>
      </c:layout>
      <c:lineChart>
        <c:grouping val="standard"/>
        <c:varyColors val="0"/>
        <c:ser>
          <c:idx val="0"/>
          <c:order val="0"/>
          <c:tx>
            <c:strRef>
              <c:f>'[2]1.6.RG-2017-024'!$C$19</c:f>
              <c:strCache>
                <c:ptCount val="1"/>
                <c:pt idx="0">
                  <c:v>Avance a 2022</c:v>
                </c:pt>
              </c:strCache>
            </c:strRef>
          </c:tx>
          <c:spPr>
            <a:ln w="28575" cap="rnd">
              <a:solidFill>
                <a:schemeClr val="accent1"/>
              </a:solidFill>
              <a:round/>
            </a:ln>
            <a:effectLst/>
          </c:spPr>
          <c:marker>
            <c:symbol val="none"/>
          </c:marker>
          <c:cat>
            <c:numRef>
              <c:f>'[2]1.6.RG-2017-024'!$B$20:$B$24</c:f>
              <c:numCache>
                <c:formatCode>General</c:formatCode>
                <c:ptCount val="5"/>
                <c:pt idx="0">
                  <c:v>2018</c:v>
                </c:pt>
                <c:pt idx="1">
                  <c:v>2019</c:v>
                </c:pt>
                <c:pt idx="2">
                  <c:v>2020</c:v>
                </c:pt>
                <c:pt idx="3">
                  <c:v>2021</c:v>
                </c:pt>
                <c:pt idx="4">
                  <c:v>2022</c:v>
                </c:pt>
              </c:numCache>
            </c:numRef>
          </c:cat>
          <c:val>
            <c:numRef>
              <c:f>'4.7.RG-2017-030'!$C$23:$C$27</c:f>
              <c:numCache>
                <c:formatCode>0%</c:formatCode>
                <c:ptCount val="5"/>
                <c:pt idx="0">
                  <c:v>0.21820953743087435</c:v>
                </c:pt>
                <c:pt idx="1">
                  <c:v>0</c:v>
                </c:pt>
                <c:pt idx="2">
                  <c:v>0</c:v>
                </c:pt>
                <c:pt idx="3">
                  <c:v>0</c:v>
                </c:pt>
                <c:pt idx="4">
                  <c:v>0</c:v>
                </c:pt>
              </c:numCache>
            </c:numRef>
          </c:val>
          <c:smooth val="0"/>
          <c:extLst>
            <c:ext xmlns:c16="http://schemas.microsoft.com/office/drawing/2014/chart" uri="{C3380CC4-5D6E-409C-BE32-E72D297353CC}">
              <c16:uniqueId val="{00000000-566C-4443-AC1C-9DEBA6D197D2}"/>
            </c:ext>
          </c:extLst>
        </c:ser>
        <c:dLbls>
          <c:showLegendKey val="0"/>
          <c:showVal val="0"/>
          <c:showCatName val="0"/>
          <c:showSerName val="0"/>
          <c:showPercent val="0"/>
          <c:showBubbleSize val="0"/>
        </c:dLbls>
        <c:smooth val="0"/>
        <c:axId val="536014480"/>
        <c:axId val="536009776"/>
      </c:lineChart>
      <c:catAx>
        <c:axId val="53601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09776"/>
        <c:crosses val="autoZero"/>
        <c:auto val="1"/>
        <c:lblAlgn val="ctr"/>
        <c:lblOffset val="100"/>
        <c:noMultiLvlLbl val="0"/>
      </c:catAx>
      <c:valAx>
        <c:axId val="5360097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14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'[2]1.6.RG-2017-024'!$C$19</c:f>
              <c:strCache>
                <c:ptCount val="1"/>
                <c:pt idx="0">
                  <c:v>Avance a 2022</c:v>
                </c:pt>
              </c:strCache>
            </c:strRef>
          </c:tx>
          <c:spPr>
            <a:ln w="28575" cap="rnd">
              <a:solidFill>
                <a:schemeClr val="accent1"/>
              </a:solidFill>
              <a:round/>
            </a:ln>
            <a:effectLst/>
          </c:spPr>
          <c:marker>
            <c:symbol val="none"/>
          </c:marker>
          <c:cat>
            <c:numRef>
              <c:f>'[2]1.6.RG-2017-024'!$B$20:$B$24</c:f>
              <c:numCache>
                <c:formatCode>General</c:formatCode>
                <c:ptCount val="5"/>
                <c:pt idx="0">
                  <c:v>2018</c:v>
                </c:pt>
                <c:pt idx="1">
                  <c:v>2019</c:v>
                </c:pt>
                <c:pt idx="2">
                  <c:v>2020</c:v>
                </c:pt>
                <c:pt idx="3">
                  <c:v>2021</c:v>
                </c:pt>
                <c:pt idx="4">
                  <c:v>2022</c:v>
                </c:pt>
              </c:numCache>
            </c:numRef>
          </c:cat>
          <c:val>
            <c:numRef>
              <c:f>'4.8.RG-2017-031'!$C$19:$C$23</c:f>
              <c:numCache>
                <c:formatCode>0%</c:formatCode>
                <c:ptCount val="5"/>
                <c:pt idx="0">
                  <c:v>0.23633699633699634</c:v>
                </c:pt>
                <c:pt idx="1">
                  <c:v>0</c:v>
                </c:pt>
                <c:pt idx="2">
                  <c:v>0</c:v>
                </c:pt>
                <c:pt idx="3">
                  <c:v>0</c:v>
                </c:pt>
                <c:pt idx="4">
                  <c:v>0</c:v>
                </c:pt>
              </c:numCache>
            </c:numRef>
          </c:val>
          <c:smooth val="0"/>
          <c:extLst>
            <c:ext xmlns:c16="http://schemas.microsoft.com/office/drawing/2014/chart" uri="{C3380CC4-5D6E-409C-BE32-E72D297353CC}">
              <c16:uniqueId val="{00000000-6DE1-4863-89A3-CBD500492716}"/>
            </c:ext>
          </c:extLst>
        </c:ser>
        <c:dLbls>
          <c:showLegendKey val="0"/>
          <c:showVal val="0"/>
          <c:showCatName val="0"/>
          <c:showSerName val="0"/>
          <c:showPercent val="0"/>
          <c:showBubbleSize val="0"/>
        </c:dLbls>
        <c:smooth val="0"/>
        <c:axId val="536015264"/>
        <c:axId val="536007816"/>
      </c:lineChart>
      <c:catAx>
        <c:axId val="536015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07816"/>
        <c:crosses val="autoZero"/>
        <c:auto val="1"/>
        <c:lblAlgn val="ctr"/>
        <c:lblOffset val="100"/>
        <c:noMultiLvlLbl val="0"/>
      </c:catAx>
      <c:valAx>
        <c:axId val="5360078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15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'[2]1.6.RG-2017-024'!$C$19</c:f>
              <c:strCache>
                <c:ptCount val="1"/>
                <c:pt idx="0">
                  <c:v>Avance a 2022</c:v>
                </c:pt>
              </c:strCache>
            </c:strRef>
          </c:tx>
          <c:spPr>
            <a:ln w="28575" cap="rnd">
              <a:solidFill>
                <a:schemeClr val="accent1"/>
              </a:solidFill>
              <a:round/>
            </a:ln>
            <a:effectLst/>
          </c:spPr>
          <c:marker>
            <c:symbol val="none"/>
          </c:marker>
          <c:cat>
            <c:numRef>
              <c:f>'[2]1.6.RG-2017-024'!$B$20:$B$24</c:f>
              <c:numCache>
                <c:formatCode>General</c:formatCode>
                <c:ptCount val="5"/>
                <c:pt idx="0">
                  <c:v>2018</c:v>
                </c:pt>
                <c:pt idx="1">
                  <c:v>2019</c:v>
                </c:pt>
                <c:pt idx="2">
                  <c:v>2020</c:v>
                </c:pt>
                <c:pt idx="3">
                  <c:v>2021</c:v>
                </c:pt>
                <c:pt idx="4">
                  <c:v>2022</c:v>
                </c:pt>
              </c:numCache>
            </c:numRef>
          </c:cat>
          <c:val>
            <c:numRef>
              <c:f>'4.9.RG-2017-027-B'!$C$17:$C$21</c:f>
              <c:numCache>
                <c:formatCode>0%</c:formatCode>
                <c:ptCount val="5"/>
                <c:pt idx="0">
                  <c:v>0.2</c:v>
                </c:pt>
                <c:pt idx="1">
                  <c:v>0</c:v>
                </c:pt>
                <c:pt idx="2">
                  <c:v>0</c:v>
                </c:pt>
                <c:pt idx="3">
                  <c:v>0</c:v>
                </c:pt>
                <c:pt idx="4">
                  <c:v>0</c:v>
                </c:pt>
              </c:numCache>
            </c:numRef>
          </c:val>
          <c:smooth val="0"/>
          <c:extLst>
            <c:ext xmlns:c16="http://schemas.microsoft.com/office/drawing/2014/chart" uri="{C3380CC4-5D6E-409C-BE32-E72D297353CC}">
              <c16:uniqueId val="{00000000-F700-49FB-A8E3-76CF275A19C1}"/>
            </c:ext>
          </c:extLst>
        </c:ser>
        <c:dLbls>
          <c:showLegendKey val="0"/>
          <c:showVal val="0"/>
          <c:showCatName val="0"/>
          <c:showSerName val="0"/>
          <c:showPercent val="0"/>
          <c:showBubbleSize val="0"/>
        </c:dLbls>
        <c:smooth val="0"/>
        <c:axId val="536012912"/>
        <c:axId val="536013304"/>
      </c:lineChart>
      <c:catAx>
        <c:axId val="536012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13304"/>
        <c:crosses val="autoZero"/>
        <c:auto val="1"/>
        <c:lblAlgn val="ctr"/>
        <c:lblOffset val="100"/>
        <c:noMultiLvlLbl val="0"/>
      </c:catAx>
      <c:valAx>
        <c:axId val="5360133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12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'[2]1.6.RG-2017-024'!$C$19</c:f>
              <c:strCache>
                <c:ptCount val="1"/>
                <c:pt idx="0">
                  <c:v>Avance a 2022</c:v>
                </c:pt>
              </c:strCache>
            </c:strRef>
          </c:tx>
          <c:spPr>
            <a:ln w="28575" cap="rnd">
              <a:solidFill>
                <a:schemeClr val="accent1"/>
              </a:solidFill>
              <a:round/>
            </a:ln>
            <a:effectLst/>
          </c:spPr>
          <c:marker>
            <c:symbol val="none"/>
          </c:marker>
          <c:cat>
            <c:numRef>
              <c:f>'[2]1.6.RG-2017-024'!$B$20:$B$24</c:f>
              <c:numCache>
                <c:formatCode>General</c:formatCode>
                <c:ptCount val="5"/>
                <c:pt idx="0">
                  <c:v>2018</c:v>
                </c:pt>
                <c:pt idx="1">
                  <c:v>2019</c:v>
                </c:pt>
                <c:pt idx="2">
                  <c:v>2020</c:v>
                </c:pt>
                <c:pt idx="3">
                  <c:v>2021</c:v>
                </c:pt>
                <c:pt idx="4">
                  <c:v>2022</c:v>
                </c:pt>
              </c:numCache>
            </c:numRef>
          </c:cat>
          <c:val>
            <c:numRef>
              <c:f>'5.1.RG-2017-011'!$C$19:$C$23</c:f>
              <c:numCache>
                <c:formatCode>0%</c:formatCode>
                <c:ptCount val="5"/>
                <c:pt idx="0">
                  <c:v>0.25</c:v>
                </c:pt>
                <c:pt idx="1">
                  <c:v>0</c:v>
                </c:pt>
                <c:pt idx="2">
                  <c:v>0</c:v>
                </c:pt>
                <c:pt idx="3">
                  <c:v>0</c:v>
                </c:pt>
                <c:pt idx="4">
                  <c:v>0</c:v>
                </c:pt>
              </c:numCache>
            </c:numRef>
          </c:val>
          <c:smooth val="0"/>
          <c:extLst>
            <c:ext xmlns:c16="http://schemas.microsoft.com/office/drawing/2014/chart" uri="{C3380CC4-5D6E-409C-BE32-E72D297353CC}">
              <c16:uniqueId val="{00000000-5E58-4BE5-B1F0-919A696A8125}"/>
            </c:ext>
          </c:extLst>
        </c:ser>
        <c:dLbls>
          <c:showLegendKey val="0"/>
          <c:showVal val="0"/>
          <c:showCatName val="0"/>
          <c:showSerName val="0"/>
          <c:showPercent val="0"/>
          <c:showBubbleSize val="0"/>
        </c:dLbls>
        <c:smooth val="0"/>
        <c:axId val="536021144"/>
        <c:axId val="536024672"/>
      </c:lineChart>
      <c:catAx>
        <c:axId val="536021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24672"/>
        <c:crosses val="autoZero"/>
        <c:auto val="1"/>
        <c:lblAlgn val="ctr"/>
        <c:lblOffset val="100"/>
        <c:noMultiLvlLbl val="0"/>
      </c:catAx>
      <c:valAx>
        <c:axId val="536024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21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a:t>
            </a:r>
            <a:r>
              <a:rPr lang="en-US" baseline="0"/>
              <a:t> 2022</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'5.2.RG-2017-010'!$A$18:$A$22</c:f>
              <c:numCache>
                <c:formatCode>General</c:formatCode>
                <c:ptCount val="5"/>
                <c:pt idx="0">
                  <c:v>2018</c:v>
                </c:pt>
                <c:pt idx="1">
                  <c:v>2019</c:v>
                </c:pt>
                <c:pt idx="2">
                  <c:v>2020</c:v>
                </c:pt>
                <c:pt idx="3">
                  <c:v>2021</c:v>
                </c:pt>
                <c:pt idx="4">
                  <c:v>2022</c:v>
                </c:pt>
              </c:numCache>
            </c:numRef>
          </c:cat>
          <c:val>
            <c:numRef>
              <c:f>'5.2.RG-2017-010'!$B$18:$B$22</c:f>
              <c:numCache>
                <c:formatCode>0%</c:formatCode>
                <c:ptCount val="5"/>
                <c:pt idx="0">
                  <c:v>0.41738027202313632</c:v>
                </c:pt>
                <c:pt idx="1">
                  <c:v>0</c:v>
                </c:pt>
                <c:pt idx="2">
                  <c:v>0</c:v>
                </c:pt>
                <c:pt idx="3">
                  <c:v>0</c:v>
                </c:pt>
                <c:pt idx="4">
                  <c:v>0</c:v>
                </c:pt>
              </c:numCache>
            </c:numRef>
          </c:val>
          <c:smooth val="0"/>
          <c:extLst>
            <c:ext xmlns:c16="http://schemas.microsoft.com/office/drawing/2014/chart" uri="{C3380CC4-5D6E-409C-BE32-E72D297353CC}">
              <c16:uniqueId val="{00000000-38F9-43AE-8327-B633C490B7B4}"/>
            </c:ext>
          </c:extLst>
        </c:ser>
        <c:dLbls>
          <c:showLegendKey val="0"/>
          <c:showVal val="0"/>
          <c:showCatName val="0"/>
          <c:showSerName val="0"/>
          <c:showPercent val="0"/>
          <c:showBubbleSize val="0"/>
        </c:dLbls>
        <c:smooth val="0"/>
        <c:axId val="536018792"/>
        <c:axId val="536007032"/>
      </c:lineChart>
      <c:catAx>
        <c:axId val="536018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07032"/>
        <c:crosses val="autoZero"/>
        <c:auto val="1"/>
        <c:lblAlgn val="ctr"/>
        <c:lblOffset val="100"/>
        <c:noMultiLvlLbl val="0"/>
      </c:catAx>
      <c:valAx>
        <c:axId val="5360070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18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a:t>
            </a:r>
            <a:r>
              <a:rPr lang="en-US" baseline="0"/>
              <a:t> 2022</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'5.3.RG-2017-007'!$A$19:$A$23</c:f>
              <c:numCache>
                <c:formatCode>General</c:formatCode>
                <c:ptCount val="5"/>
                <c:pt idx="0">
                  <c:v>2018</c:v>
                </c:pt>
                <c:pt idx="1">
                  <c:v>2019</c:v>
                </c:pt>
                <c:pt idx="2">
                  <c:v>2020</c:v>
                </c:pt>
                <c:pt idx="3">
                  <c:v>2021</c:v>
                </c:pt>
                <c:pt idx="4">
                  <c:v>2022</c:v>
                </c:pt>
              </c:numCache>
            </c:numRef>
          </c:cat>
          <c:val>
            <c:numRef>
              <c:f>'5.3.RG-2017-007'!$B$19:$B$23</c:f>
              <c:numCache>
                <c:formatCode>0%</c:formatCode>
                <c:ptCount val="5"/>
                <c:pt idx="0">
                  <c:v>0.58666666666666667</c:v>
                </c:pt>
                <c:pt idx="1">
                  <c:v>0</c:v>
                </c:pt>
                <c:pt idx="2">
                  <c:v>0</c:v>
                </c:pt>
                <c:pt idx="3">
                  <c:v>0</c:v>
                </c:pt>
                <c:pt idx="4">
                  <c:v>0</c:v>
                </c:pt>
              </c:numCache>
            </c:numRef>
          </c:val>
          <c:smooth val="0"/>
          <c:extLst>
            <c:ext xmlns:c16="http://schemas.microsoft.com/office/drawing/2014/chart" uri="{C3380CC4-5D6E-409C-BE32-E72D297353CC}">
              <c16:uniqueId val="{00000000-E1E3-4AAD-B980-4378909EEC31}"/>
            </c:ext>
          </c:extLst>
        </c:ser>
        <c:dLbls>
          <c:showLegendKey val="0"/>
          <c:showVal val="0"/>
          <c:showCatName val="0"/>
          <c:showSerName val="0"/>
          <c:showPercent val="0"/>
          <c:showBubbleSize val="0"/>
        </c:dLbls>
        <c:smooth val="0"/>
        <c:axId val="536011736"/>
        <c:axId val="536012520"/>
      </c:lineChart>
      <c:catAx>
        <c:axId val="53601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12520"/>
        <c:crosses val="autoZero"/>
        <c:auto val="1"/>
        <c:lblAlgn val="ctr"/>
        <c:lblOffset val="100"/>
        <c:noMultiLvlLbl val="0"/>
      </c:catAx>
      <c:valAx>
        <c:axId val="5360125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11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Avance</a:t>
            </a:r>
            <a:r>
              <a:rPr lang="es-CO" baseline="0"/>
              <a:t> 2022</a:t>
            </a:r>
            <a:endParaRPr lang="es-CO"/>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'1.3.RG-2017-021'!$A$18:$A$23</c:f>
              <c:numCache>
                <c:formatCode>General</c:formatCode>
                <c:ptCount val="6"/>
                <c:pt idx="0">
                  <c:v>2018</c:v>
                </c:pt>
                <c:pt idx="1">
                  <c:v>2019</c:v>
                </c:pt>
                <c:pt idx="2">
                  <c:v>2020</c:v>
                </c:pt>
                <c:pt idx="3">
                  <c:v>2021</c:v>
                </c:pt>
                <c:pt idx="4">
                  <c:v>2022</c:v>
                </c:pt>
              </c:numCache>
            </c:numRef>
          </c:cat>
          <c:val>
            <c:numRef>
              <c:f>'1.3.RG-2017-021'!$B$18:$B$23</c:f>
              <c:numCache>
                <c:formatCode>0%</c:formatCode>
                <c:ptCount val="6"/>
                <c:pt idx="0">
                  <c:v>0.22500000000000001</c:v>
                </c:pt>
                <c:pt idx="1">
                  <c:v>0</c:v>
                </c:pt>
                <c:pt idx="2">
                  <c:v>0</c:v>
                </c:pt>
                <c:pt idx="3">
                  <c:v>0</c:v>
                </c:pt>
                <c:pt idx="4">
                  <c:v>0</c:v>
                </c:pt>
              </c:numCache>
            </c:numRef>
          </c:val>
          <c:smooth val="0"/>
          <c:extLst>
            <c:ext xmlns:c16="http://schemas.microsoft.com/office/drawing/2014/chart" uri="{C3380CC4-5D6E-409C-BE32-E72D297353CC}">
              <c16:uniqueId val="{00000000-8228-4C28-ACD2-75962176D7DC}"/>
            </c:ext>
          </c:extLst>
        </c:ser>
        <c:dLbls>
          <c:showLegendKey val="0"/>
          <c:showVal val="0"/>
          <c:showCatName val="0"/>
          <c:showSerName val="0"/>
          <c:showPercent val="0"/>
          <c:showBubbleSize val="0"/>
        </c:dLbls>
        <c:smooth val="0"/>
        <c:axId val="358188032"/>
        <c:axId val="358186072"/>
      </c:lineChart>
      <c:catAx>
        <c:axId val="35818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8186072"/>
        <c:crosses val="autoZero"/>
        <c:auto val="1"/>
        <c:lblAlgn val="ctr"/>
        <c:lblOffset val="100"/>
        <c:noMultiLvlLbl val="0"/>
      </c:catAx>
      <c:valAx>
        <c:axId val="3581860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8188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a:t>
            </a:r>
            <a:r>
              <a:rPr lang="en-US" baseline="0"/>
              <a:t> 2022</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'5.4.RG-2017-012'!$A$16:$A$20</c:f>
              <c:numCache>
                <c:formatCode>General</c:formatCode>
                <c:ptCount val="5"/>
                <c:pt idx="0">
                  <c:v>2018</c:v>
                </c:pt>
                <c:pt idx="1">
                  <c:v>2019</c:v>
                </c:pt>
                <c:pt idx="2">
                  <c:v>2020</c:v>
                </c:pt>
                <c:pt idx="3">
                  <c:v>2021</c:v>
                </c:pt>
                <c:pt idx="4">
                  <c:v>2022</c:v>
                </c:pt>
              </c:numCache>
            </c:numRef>
          </c:cat>
          <c:val>
            <c:numRef>
              <c:f>'5.4.RG-2017-012'!$B$16:$B$20</c:f>
              <c:numCache>
                <c:formatCode>0%</c:formatCode>
                <c:ptCount val="5"/>
                <c:pt idx="0">
                  <c:v>0.5</c:v>
                </c:pt>
                <c:pt idx="1">
                  <c:v>0</c:v>
                </c:pt>
                <c:pt idx="2">
                  <c:v>0</c:v>
                </c:pt>
                <c:pt idx="3">
                  <c:v>0</c:v>
                </c:pt>
                <c:pt idx="4">
                  <c:v>0</c:v>
                </c:pt>
              </c:numCache>
            </c:numRef>
          </c:val>
          <c:smooth val="0"/>
          <c:extLst>
            <c:ext xmlns:c16="http://schemas.microsoft.com/office/drawing/2014/chart" uri="{C3380CC4-5D6E-409C-BE32-E72D297353CC}">
              <c16:uniqueId val="{00000000-FEA1-4B88-91D1-62B98B4B7D32}"/>
            </c:ext>
          </c:extLst>
        </c:ser>
        <c:dLbls>
          <c:showLegendKey val="0"/>
          <c:showVal val="0"/>
          <c:showCatName val="0"/>
          <c:showSerName val="0"/>
          <c:showPercent val="0"/>
          <c:showBubbleSize val="0"/>
        </c:dLbls>
        <c:smooth val="0"/>
        <c:axId val="536020360"/>
        <c:axId val="536025848"/>
      </c:lineChart>
      <c:catAx>
        <c:axId val="536020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25848"/>
        <c:crosses val="autoZero"/>
        <c:auto val="1"/>
        <c:lblAlgn val="ctr"/>
        <c:lblOffset val="100"/>
        <c:noMultiLvlLbl val="0"/>
      </c:catAx>
      <c:valAx>
        <c:axId val="536025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20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a:t>
            </a:r>
            <a:r>
              <a:rPr lang="en-US" baseline="0"/>
              <a:t> 2022</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'5.5.RG-2017-013'!$A$16:$A$20</c:f>
              <c:numCache>
                <c:formatCode>General</c:formatCode>
                <c:ptCount val="5"/>
                <c:pt idx="0">
                  <c:v>2018</c:v>
                </c:pt>
                <c:pt idx="1">
                  <c:v>2019</c:v>
                </c:pt>
                <c:pt idx="2">
                  <c:v>2020</c:v>
                </c:pt>
                <c:pt idx="3">
                  <c:v>2021</c:v>
                </c:pt>
                <c:pt idx="4">
                  <c:v>2022</c:v>
                </c:pt>
              </c:numCache>
            </c:numRef>
          </c:cat>
          <c:val>
            <c:numRef>
              <c:f>'5.5.RG-2017-013'!$B$16:$B$20</c:f>
              <c:numCache>
                <c:formatCode>0%</c:formatCode>
                <c:ptCount val="5"/>
                <c:pt idx="0">
                  <c:v>7.4999999999999997E-2</c:v>
                </c:pt>
                <c:pt idx="1">
                  <c:v>0</c:v>
                </c:pt>
                <c:pt idx="2">
                  <c:v>0</c:v>
                </c:pt>
                <c:pt idx="3">
                  <c:v>0</c:v>
                </c:pt>
                <c:pt idx="4">
                  <c:v>0</c:v>
                </c:pt>
              </c:numCache>
            </c:numRef>
          </c:val>
          <c:smooth val="0"/>
          <c:extLst>
            <c:ext xmlns:c16="http://schemas.microsoft.com/office/drawing/2014/chart" uri="{C3380CC4-5D6E-409C-BE32-E72D297353CC}">
              <c16:uniqueId val="{00000000-7935-4CD5-B641-CC2CAB3EF087}"/>
            </c:ext>
          </c:extLst>
        </c:ser>
        <c:dLbls>
          <c:showLegendKey val="0"/>
          <c:showVal val="0"/>
          <c:showCatName val="0"/>
          <c:showSerName val="0"/>
          <c:showPercent val="0"/>
          <c:showBubbleSize val="0"/>
        </c:dLbls>
        <c:smooth val="0"/>
        <c:axId val="536023104"/>
        <c:axId val="536023496"/>
      </c:lineChart>
      <c:catAx>
        <c:axId val="53602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23496"/>
        <c:crosses val="autoZero"/>
        <c:auto val="1"/>
        <c:lblAlgn val="ctr"/>
        <c:lblOffset val="100"/>
        <c:noMultiLvlLbl val="0"/>
      </c:catAx>
      <c:valAx>
        <c:axId val="5360234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23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Avances</a:t>
            </a:r>
            <a:r>
              <a:rPr lang="en-US" baseline="0"/>
              <a:t> 2022</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'5.6.RG-2017-014'!$A$17:$A$21</c:f>
              <c:numCache>
                <c:formatCode>General</c:formatCode>
                <c:ptCount val="5"/>
                <c:pt idx="0">
                  <c:v>2018</c:v>
                </c:pt>
                <c:pt idx="1">
                  <c:v>2019</c:v>
                </c:pt>
                <c:pt idx="2">
                  <c:v>2020</c:v>
                </c:pt>
                <c:pt idx="3">
                  <c:v>2021</c:v>
                </c:pt>
                <c:pt idx="4">
                  <c:v>2022</c:v>
                </c:pt>
              </c:numCache>
            </c:numRef>
          </c:cat>
          <c:val>
            <c:numRef>
              <c:f>'5.6.RG-2017-014'!$B$17:$B$21</c:f>
              <c:numCache>
                <c:formatCode>0%</c:formatCode>
                <c:ptCount val="5"/>
                <c:pt idx="0">
                  <c:v>0.22794117647058823</c:v>
                </c:pt>
                <c:pt idx="1">
                  <c:v>0</c:v>
                </c:pt>
                <c:pt idx="2">
                  <c:v>0</c:v>
                </c:pt>
                <c:pt idx="3">
                  <c:v>0</c:v>
                </c:pt>
                <c:pt idx="4">
                  <c:v>0</c:v>
                </c:pt>
              </c:numCache>
            </c:numRef>
          </c:val>
          <c:smooth val="0"/>
          <c:extLst>
            <c:ext xmlns:c16="http://schemas.microsoft.com/office/drawing/2014/chart" uri="{C3380CC4-5D6E-409C-BE32-E72D297353CC}">
              <c16:uniqueId val="{00000000-B28F-4E4C-9541-F4C0D08DA988}"/>
            </c:ext>
          </c:extLst>
        </c:ser>
        <c:dLbls>
          <c:showLegendKey val="0"/>
          <c:showVal val="0"/>
          <c:showCatName val="0"/>
          <c:showSerName val="0"/>
          <c:showPercent val="0"/>
          <c:showBubbleSize val="0"/>
        </c:dLbls>
        <c:smooth val="0"/>
        <c:axId val="536024280"/>
        <c:axId val="536025064"/>
      </c:lineChart>
      <c:catAx>
        <c:axId val="536024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25064"/>
        <c:crosses val="autoZero"/>
        <c:auto val="1"/>
        <c:lblAlgn val="ctr"/>
        <c:lblOffset val="100"/>
        <c:noMultiLvlLbl val="0"/>
      </c:catAx>
      <c:valAx>
        <c:axId val="5360250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24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a:t>
            </a:r>
            <a:r>
              <a:rPr lang="en-US" baseline="0"/>
              <a:t> 2022</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'5.7.RG-2017-015'!$A$16:$A$20</c:f>
              <c:numCache>
                <c:formatCode>General</c:formatCode>
                <c:ptCount val="5"/>
                <c:pt idx="0">
                  <c:v>2018</c:v>
                </c:pt>
                <c:pt idx="1">
                  <c:v>2019</c:v>
                </c:pt>
                <c:pt idx="2">
                  <c:v>2020</c:v>
                </c:pt>
                <c:pt idx="3">
                  <c:v>2021</c:v>
                </c:pt>
                <c:pt idx="4">
                  <c:v>2022</c:v>
                </c:pt>
              </c:numCache>
            </c:numRef>
          </c:cat>
          <c:val>
            <c:numRef>
              <c:f>'5.7.RG-2017-015'!$B$16:$B$20</c:f>
              <c:numCache>
                <c:formatCode>0%</c:formatCode>
                <c:ptCount val="5"/>
                <c:pt idx="0">
                  <c:v>0.1728395061728395</c:v>
                </c:pt>
                <c:pt idx="1">
                  <c:v>0</c:v>
                </c:pt>
                <c:pt idx="2">
                  <c:v>0</c:v>
                </c:pt>
                <c:pt idx="3">
                  <c:v>0</c:v>
                </c:pt>
                <c:pt idx="4">
                  <c:v>0</c:v>
                </c:pt>
              </c:numCache>
            </c:numRef>
          </c:val>
          <c:smooth val="0"/>
          <c:extLst>
            <c:ext xmlns:c16="http://schemas.microsoft.com/office/drawing/2014/chart" uri="{C3380CC4-5D6E-409C-BE32-E72D297353CC}">
              <c16:uniqueId val="{00000000-09ED-4C1A-805E-111CBA111244}"/>
            </c:ext>
          </c:extLst>
        </c:ser>
        <c:dLbls>
          <c:showLegendKey val="0"/>
          <c:showVal val="0"/>
          <c:showCatName val="0"/>
          <c:showSerName val="0"/>
          <c:showPercent val="0"/>
          <c:showBubbleSize val="0"/>
        </c:dLbls>
        <c:smooth val="0"/>
        <c:axId val="536020752"/>
        <c:axId val="536021536"/>
      </c:lineChart>
      <c:catAx>
        <c:axId val="53602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21536"/>
        <c:crosses val="autoZero"/>
        <c:auto val="1"/>
        <c:lblAlgn val="ctr"/>
        <c:lblOffset val="100"/>
        <c:noMultiLvlLbl val="0"/>
      </c:catAx>
      <c:valAx>
        <c:axId val="5360215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20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a:t>
            </a:r>
            <a:r>
              <a:rPr lang="en-US" baseline="0"/>
              <a:t> 2022</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'5.8.RG-017-016'!$A$15:$A$19</c:f>
              <c:numCache>
                <c:formatCode>General</c:formatCode>
                <c:ptCount val="5"/>
                <c:pt idx="0">
                  <c:v>2018</c:v>
                </c:pt>
                <c:pt idx="1">
                  <c:v>2019</c:v>
                </c:pt>
                <c:pt idx="2">
                  <c:v>2020</c:v>
                </c:pt>
                <c:pt idx="3">
                  <c:v>2021</c:v>
                </c:pt>
                <c:pt idx="4">
                  <c:v>2022</c:v>
                </c:pt>
              </c:numCache>
            </c:numRef>
          </c:cat>
          <c:val>
            <c:numRef>
              <c:f>'5.8.RG-017-016'!$B$15:$B$19</c:f>
              <c:numCache>
                <c:formatCode>0%</c:formatCode>
                <c:ptCount val="5"/>
                <c:pt idx="0">
                  <c:v>0.19248826291079812</c:v>
                </c:pt>
                <c:pt idx="1">
                  <c:v>0</c:v>
                </c:pt>
                <c:pt idx="2">
                  <c:v>0</c:v>
                </c:pt>
                <c:pt idx="3">
                  <c:v>0</c:v>
                </c:pt>
                <c:pt idx="4">
                  <c:v>0</c:v>
                </c:pt>
              </c:numCache>
            </c:numRef>
          </c:val>
          <c:smooth val="0"/>
          <c:extLst>
            <c:ext xmlns:c16="http://schemas.microsoft.com/office/drawing/2014/chart" uri="{C3380CC4-5D6E-409C-BE32-E72D297353CC}">
              <c16:uniqueId val="{00000000-9308-4C41-AED5-54EA0F04AC05}"/>
            </c:ext>
          </c:extLst>
        </c:ser>
        <c:dLbls>
          <c:showLegendKey val="0"/>
          <c:showVal val="0"/>
          <c:showCatName val="0"/>
          <c:showSerName val="0"/>
          <c:showPercent val="0"/>
          <c:showBubbleSize val="0"/>
        </c:dLbls>
        <c:smooth val="0"/>
        <c:axId val="536025456"/>
        <c:axId val="536019184"/>
      </c:lineChart>
      <c:catAx>
        <c:axId val="536025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19184"/>
        <c:crosses val="autoZero"/>
        <c:auto val="1"/>
        <c:lblAlgn val="ctr"/>
        <c:lblOffset val="100"/>
        <c:noMultiLvlLbl val="0"/>
      </c:catAx>
      <c:valAx>
        <c:axId val="5360191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25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a:t>
            </a:r>
            <a:r>
              <a:rPr lang="en-US" baseline="0"/>
              <a:t> 2022</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'5.9.RG-2017-017'!$A$16:$A$20</c:f>
              <c:numCache>
                <c:formatCode>General</c:formatCode>
                <c:ptCount val="5"/>
                <c:pt idx="0">
                  <c:v>2018</c:v>
                </c:pt>
                <c:pt idx="1">
                  <c:v>2019</c:v>
                </c:pt>
                <c:pt idx="2">
                  <c:v>2020</c:v>
                </c:pt>
                <c:pt idx="3">
                  <c:v>2021</c:v>
                </c:pt>
                <c:pt idx="4">
                  <c:v>2022</c:v>
                </c:pt>
              </c:numCache>
            </c:numRef>
          </c:cat>
          <c:val>
            <c:numRef>
              <c:f>'5.9.RG-2017-017'!$B$16:$B$20</c:f>
              <c:numCache>
                <c:formatCode>0%</c:formatCode>
                <c:ptCount val="5"/>
                <c:pt idx="0">
                  <c:v>0.21031746031746032</c:v>
                </c:pt>
                <c:pt idx="1">
                  <c:v>0</c:v>
                </c:pt>
                <c:pt idx="2">
                  <c:v>0</c:v>
                </c:pt>
                <c:pt idx="3">
                  <c:v>0</c:v>
                </c:pt>
                <c:pt idx="4">
                  <c:v>0</c:v>
                </c:pt>
              </c:numCache>
            </c:numRef>
          </c:val>
          <c:smooth val="0"/>
          <c:extLst>
            <c:ext xmlns:c16="http://schemas.microsoft.com/office/drawing/2014/chart" uri="{C3380CC4-5D6E-409C-BE32-E72D297353CC}">
              <c16:uniqueId val="{00000000-C837-446E-875D-749688B0EC1C}"/>
            </c:ext>
          </c:extLst>
        </c:ser>
        <c:dLbls>
          <c:showLegendKey val="0"/>
          <c:showVal val="0"/>
          <c:showCatName val="0"/>
          <c:showSerName val="0"/>
          <c:showPercent val="0"/>
          <c:showBubbleSize val="0"/>
        </c:dLbls>
        <c:smooth val="0"/>
        <c:axId val="535996056"/>
        <c:axId val="536003112"/>
      </c:lineChart>
      <c:catAx>
        <c:axId val="535996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03112"/>
        <c:crosses val="autoZero"/>
        <c:auto val="1"/>
        <c:lblAlgn val="ctr"/>
        <c:lblOffset val="100"/>
        <c:noMultiLvlLbl val="0"/>
      </c:catAx>
      <c:valAx>
        <c:axId val="5360031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996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a:t>
            </a:r>
            <a:r>
              <a:rPr lang="en-US" baseline="0"/>
              <a:t> 2022</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'5.10.RG-2017-018'!$A$15:$A$19</c:f>
              <c:numCache>
                <c:formatCode>General</c:formatCode>
                <c:ptCount val="5"/>
                <c:pt idx="0">
                  <c:v>2018</c:v>
                </c:pt>
                <c:pt idx="1">
                  <c:v>2019</c:v>
                </c:pt>
                <c:pt idx="2">
                  <c:v>2020</c:v>
                </c:pt>
                <c:pt idx="3">
                  <c:v>2021</c:v>
                </c:pt>
                <c:pt idx="4">
                  <c:v>2022</c:v>
                </c:pt>
              </c:numCache>
            </c:numRef>
          </c:cat>
          <c:val>
            <c:numRef>
              <c:f>'5.10.RG-2017-018'!$B$15:$B$19</c:f>
              <c:numCache>
                <c:formatCode>0%</c:formatCode>
                <c:ptCount val="5"/>
                <c:pt idx="0">
                  <c:v>0.17777777777777778</c:v>
                </c:pt>
                <c:pt idx="1">
                  <c:v>0</c:v>
                </c:pt>
                <c:pt idx="2">
                  <c:v>0</c:v>
                </c:pt>
                <c:pt idx="3">
                  <c:v>0</c:v>
                </c:pt>
                <c:pt idx="4">
                  <c:v>0</c:v>
                </c:pt>
              </c:numCache>
            </c:numRef>
          </c:val>
          <c:smooth val="0"/>
          <c:extLst>
            <c:ext xmlns:c16="http://schemas.microsoft.com/office/drawing/2014/chart" uri="{C3380CC4-5D6E-409C-BE32-E72D297353CC}">
              <c16:uniqueId val="{00000000-CAA6-491C-93A7-FC920ECDAA3D}"/>
            </c:ext>
          </c:extLst>
        </c:ser>
        <c:dLbls>
          <c:showLegendKey val="0"/>
          <c:showVal val="0"/>
          <c:showCatName val="0"/>
          <c:showSerName val="0"/>
          <c:showPercent val="0"/>
          <c:showBubbleSize val="0"/>
        </c:dLbls>
        <c:smooth val="0"/>
        <c:axId val="535999976"/>
        <c:axId val="536002720"/>
      </c:lineChart>
      <c:catAx>
        <c:axId val="535999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02720"/>
        <c:crosses val="autoZero"/>
        <c:auto val="1"/>
        <c:lblAlgn val="ctr"/>
        <c:lblOffset val="100"/>
        <c:noMultiLvlLbl val="0"/>
      </c:catAx>
      <c:valAx>
        <c:axId val="5360027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999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a:t>
            </a:r>
            <a:r>
              <a:rPr lang="en-US" baseline="0"/>
              <a:t> 2022</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'5.11.RG-2017-036'!$A$15:$A$19</c:f>
              <c:numCache>
                <c:formatCode>General</c:formatCode>
                <c:ptCount val="5"/>
                <c:pt idx="0">
                  <c:v>2018</c:v>
                </c:pt>
                <c:pt idx="1">
                  <c:v>2019</c:v>
                </c:pt>
                <c:pt idx="2">
                  <c:v>2020</c:v>
                </c:pt>
                <c:pt idx="3">
                  <c:v>2021</c:v>
                </c:pt>
                <c:pt idx="4">
                  <c:v>2022</c:v>
                </c:pt>
              </c:numCache>
            </c:numRef>
          </c:cat>
          <c:val>
            <c:numRef>
              <c:f>'5.11.RG-2017-036'!$B$15:$B$19</c:f>
              <c:numCache>
                <c:formatCode>0%</c:formatCode>
                <c:ptCount val="5"/>
                <c:pt idx="0">
                  <c:v>0.2</c:v>
                </c:pt>
                <c:pt idx="1">
                  <c:v>0</c:v>
                </c:pt>
                <c:pt idx="2">
                  <c:v>0</c:v>
                </c:pt>
                <c:pt idx="3">
                  <c:v>0</c:v>
                </c:pt>
                <c:pt idx="4">
                  <c:v>0</c:v>
                </c:pt>
              </c:numCache>
            </c:numRef>
          </c:val>
          <c:smooth val="0"/>
          <c:extLst>
            <c:ext xmlns:c16="http://schemas.microsoft.com/office/drawing/2014/chart" uri="{C3380CC4-5D6E-409C-BE32-E72D297353CC}">
              <c16:uniqueId val="{00000000-0B7E-4903-B747-B02854CA6111}"/>
            </c:ext>
          </c:extLst>
        </c:ser>
        <c:dLbls>
          <c:showLegendKey val="0"/>
          <c:showVal val="0"/>
          <c:showCatName val="0"/>
          <c:showSerName val="0"/>
          <c:showPercent val="0"/>
          <c:showBubbleSize val="0"/>
        </c:dLbls>
        <c:smooth val="0"/>
        <c:axId val="536000760"/>
        <c:axId val="535998016"/>
      </c:lineChart>
      <c:catAx>
        <c:axId val="536000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998016"/>
        <c:crosses val="autoZero"/>
        <c:auto val="1"/>
        <c:lblAlgn val="ctr"/>
        <c:lblOffset val="100"/>
        <c:noMultiLvlLbl val="0"/>
      </c:catAx>
      <c:valAx>
        <c:axId val="5359980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00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a:t>
            </a:r>
            <a:r>
              <a:rPr lang="en-US" baseline="0"/>
              <a:t> 2022</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'5.12.RG-2017-019'!$A$16:$A$20</c:f>
              <c:numCache>
                <c:formatCode>General</c:formatCode>
                <c:ptCount val="5"/>
                <c:pt idx="0">
                  <c:v>2018</c:v>
                </c:pt>
                <c:pt idx="1">
                  <c:v>2019</c:v>
                </c:pt>
                <c:pt idx="2">
                  <c:v>2020</c:v>
                </c:pt>
                <c:pt idx="3">
                  <c:v>2021</c:v>
                </c:pt>
                <c:pt idx="4">
                  <c:v>2022</c:v>
                </c:pt>
              </c:numCache>
            </c:numRef>
          </c:cat>
          <c:val>
            <c:numRef>
              <c:f>'5.12.RG-2017-019'!$B$16:$B$20</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4020-4736-AADB-7D3C488BC8CE}"/>
            </c:ext>
          </c:extLst>
        </c:ser>
        <c:dLbls>
          <c:showLegendKey val="0"/>
          <c:showVal val="0"/>
          <c:showCatName val="0"/>
          <c:showSerName val="0"/>
          <c:showPercent val="0"/>
          <c:showBubbleSize val="0"/>
        </c:dLbls>
        <c:smooth val="0"/>
        <c:axId val="536002328"/>
        <c:axId val="536005856"/>
      </c:lineChart>
      <c:catAx>
        <c:axId val="536002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05856"/>
        <c:crosses val="autoZero"/>
        <c:auto val="1"/>
        <c:lblAlgn val="ctr"/>
        <c:lblOffset val="100"/>
        <c:noMultiLvlLbl val="0"/>
      </c:catAx>
      <c:valAx>
        <c:axId val="536005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02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Avances</a:t>
            </a:r>
            <a:r>
              <a:rPr lang="en-US" baseline="0"/>
              <a:t> 2022</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'5.13.Transpa. y efici universit'!$A$16:$A$20</c:f>
              <c:numCache>
                <c:formatCode>General</c:formatCode>
                <c:ptCount val="5"/>
                <c:pt idx="0">
                  <c:v>2018</c:v>
                </c:pt>
                <c:pt idx="1">
                  <c:v>2019</c:v>
                </c:pt>
                <c:pt idx="2">
                  <c:v>2020</c:v>
                </c:pt>
                <c:pt idx="3">
                  <c:v>2021</c:v>
                </c:pt>
                <c:pt idx="4">
                  <c:v>2022</c:v>
                </c:pt>
              </c:numCache>
            </c:numRef>
          </c:cat>
          <c:val>
            <c:numRef>
              <c:f>'5.13.Transpa. y efici universit'!$B$16:$B$20</c:f>
              <c:numCache>
                <c:formatCode>0%</c:formatCode>
                <c:ptCount val="5"/>
                <c:pt idx="0">
                  <c:v>0.2</c:v>
                </c:pt>
                <c:pt idx="1">
                  <c:v>0</c:v>
                </c:pt>
                <c:pt idx="2">
                  <c:v>0</c:v>
                </c:pt>
                <c:pt idx="3">
                  <c:v>0</c:v>
                </c:pt>
                <c:pt idx="4">
                  <c:v>0</c:v>
                </c:pt>
              </c:numCache>
            </c:numRef>
          </c:val>
          <c:smooth val="0"/>
          <c:extLst>
            <c:ext xmlns:c16="http://schemas.microsoft.com/office/drawing/2014/chart" uri="{C3380CC4-5D6E-409C-BE32-E72D297353CC}">
              <c16:uniqueId val="{00000000-F8A9-46EE-A74C-E2DB2F05C2B0}"/>
            </c:ext>
          </c:extLst>
        </c:ser>
        <c:dLbls>
          <c:showLegendKey val="0"/>
          <c:showVal val="0"/>
          <c:showCatName val="0"/>
          <c:showSerName val="0"/>
          <c:showPercent val="0"/>
          <c:showBubbleSize val="0"/>
        </c:dLbls>
        <c:smooth val="0"/>
        <c:axId val="535996448"/>
        <c:axId val="535999584"/>
      </c:lineChart>
      <c:catAx>
        <c:axId val="53599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999584"/>
        <c:crosses val="autoZero"/>
        <c:auto val="1"/>
        <c:lblAlgn val="ctr"/>
        <c:lblOffset val="100"/>
        <c:noMultiLvlLbl val="0"/>
      </c:catAx>
      <c:valAx>
        <c:axId val="5359995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99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Avance</a:t>
            </a:r>
            <a:r>
              <a:rPr lang="es-CO" baseline="0"/>
              <a:t> 2022</a:t>
            </a:r>
            <a:endParaRPr lang="es-CO"/>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'1.4.RG-2017-022'!$A$19:$A$24</c:f>
              <c:numCache>
                <c:formatCode>General</c:formatCode>
                <c:ptCount val="6"/>
                <c:pt idx="0">
                  <c:v>2018</c:v>
                </c:pt>
                <c:pt idx="1">
                  <c:v>2019</c:v>
                </c:pt>
                <c:pt idx="2">
                  <c:v>2020</c:v>
                </c:pt>
                <c:pt idx="3">
                  <c:v>2021</c:v>
                </c:pt>
                <c:pt idx="4">
                  <c:v>2022</c:v>
                </c:pt>
              </c:numCache>
            </c:numRef>
          </c:cat>
          <c:val>
            <c:numRef>
              <c:f>'1.4.RG-2017-022'!$B$19:$B$24</c:f>
              <c:numCache>
                <c:formatCode>0%</c:formatCode>
                <c:ptCount val="6"/>
                <c:pt idx="0">
                  <c:v>0.17344444444444443</c:v>
                </c:pt>
                <c:pt idx="1">
                  <c:v>0</c:v>
                </c:pt>
                <c:pt idx="2">
                  <c:v>0</c:v>
                </c:pt>
                <c:pt idx="3">
                  <c:v>0</c:v>
                </c:pt>
                <c:pt idx="4">
                  <c:v>0</c:v>
                </c:pt>
              </c:numCache>
            </c:numRef>
          </c:val>
          <c:smooth val="0"/>
          <c:extLst>
            <c:ext xmlns:c16="http://schemas.microsoft.com/office/drawing/2014/chart" uri="{C3380CC4-5D6E-409C-BE32-E72D297353CC}">
              <c16:uniqueId val="{00000000-827D-4DD3-9CA1-C3BADB64D3EF}"/>
            </c:ext>
          </c:extLst>
        </c:ser>
        <c:dLbls>
          <c:showLegendKey val="0"/>
          <c:showVal val="0"/>
          <c:showCatName val="0"/>
          <c:showSerName val="0"/>
          <c:showPercent val="0"/>
          <c:showBubbleSize val="0"/>
        </c:dLbls>
        <c:smooth val="0"/>
        <c:axId val="358187248"/>
        <c:axId val="358188424"/>
      </c:lineChart>
      <c:catAx>
        <c:axId val="35818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8188424"/>
        <c:crosses val="autoZero"/>
        <c:auto val="1"/>
        <c:lblAlgn val="ctr"/>
        <c:lblOffset val="100"/>
        <c:noMultiLvlLbl val="0"/>
      </c:catAx>
      <c:valAx>
        <c:axId val="3581884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8187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'5.14.Plan de act doc'!$B$17</c:f>
              <c:strCache>
                <c:ptCount val="1"/>
                <c:pt idx="0">
                  <c:v>Avances a 2022</c:v>
                </c:pt>
              </c:strCache>
            </c:strRef>
          </c:tx>
          <c:marker>
            <c:symbol val="none"/>
          </c:marker>
          <c:cat>
            <c:numRef>
              <c:f>'5.14.Plan de act doc'!$A$18:$A$22</c:f>
              <c:numCache>
                <c:formatCode>General</c:formatCode>
                <c:ptCount val="5"/>
                <c:pt idx="0">
                  <c:v>2018</c:v>
                </c:pt>
                <c:pt idx="1">
                  <c:v>2019</c:v>
                </c:pt>
                <c:pt idx="2">
                  <c:v>2020</c:v>
                </c:pt>
                <c:pt idx="3">
                  <c:v>2021</c:v>
                </c:pt>
                <c:pt idx="4">
                  <c:v>2022</c:v>
                </c:pt>
              </c:numCache>
            </c:numRef>
          </c:cat>
          <c:val>
            <c:numRef>
              <c:f>'5.14.Plan de act doc'!$B$18:$B$22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C4F1-48BF-91E8-52A833528913}"/>
            </c:ext>
          </c:extLst>
        </c:ser>
        <c:dLbls>
          <c:showLegendKey val="0"/>
          <c:showVal val="0"/>
          <c:showCatName val="0"/>
          <c:showSerName val="0"/>
          <c:showPercent val="0"/>
          <c:showBubbleSize val="0"/>
        </c:dLbls>
        <c:smooth val="0"/>
        <c:axId val="535998800"/>
        <c:axId val="536003504"/>
      </c:lineChart>
      <c:catAx>
        <c:axId val="535998800"/>
        <c:scaling>
          <c:orientation val="minMax"/>
        </c:scaling>
        <c:delete val="0"/>
        <c:axPos val="b"/>
        <c:numFmt formatCode="General" sourceLinked="1"/>
        <c:majorTickMark val="out"/>
        <c:minorTickMark val="none"/>
        <c:tickLblPos val="nextTo"/>
        <c:crossAx val="536003504"/>
        <c:crosses val="autoZero"/>
        <c:auto val="1"/>
        <c:lblAlgn val="ctr"/>
        <c:lblOffset val="100"/>
        <c:noMultiLvlLbl val="0"/>
      </c:catAx>
      <c:valAx>
        <c:axId val="536003504"/>
        <c:scaling>
          <c:orientation val="minMax"/>
        </c:scaling>
        <c:delete val="0"/>
        <c:axPos val="l"/>
        <c:majorGridlines/>
        <c:numFmt formatCode="0%" sourceLinked="1"/>
        <c:majorTickMark val="out"/>
        <c:minorTickMark val="none"/>
        <c:tickLblPos val="nextTo"/>
        <c:crossAx val="535998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'5.15.Plan de sostenibilidad'!$B$20</c:f>
              <c:strCache>
                <c:ptCount val="1"/>
                <c:pt idx="0">
                  <c:v>Avances a 2022</c:v>
                </c:pt>
              </c:strCache>
            </c:strRef>
          </c:tx>
          <c:marker>
            <c:symbol val="none"/>
          </c:marker>
          <c:cat>
            <c:numRef>
              <c:f>'5.15.Plan de sostenibilidad'!$A$21:$A$25</c:f>
              <c:numCache>
                <c:formatCode>General</c:formatCode>
                <c:ptCount val="5"/>
                <c:pt idx="0">
                  <c:v>2018</c:v>
                </c:pt>
                <c:pt idx="1">
                  <c:v>2019</c:v>
                </c:pt>
                <c:pt idx="2">
                  <c:v>2020</c:v>
                </c:pt>
                <c:pt idx="3">
                  <c:v>2021</c:v>
                </c:pt>
                <c:pt idx="4">
                  <c:v>2022</c:v>
                </c:pt>
              </c:numCache>
            </c:numRef>
          </c:cat>
          <c:val>
            <c:numRef>
              <c:f>'5.15.Plan de sostenibilidad'!$B$21:$B$25</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DA03-4702-8011-C154F1A1D544}"/>
            </c:ext>
          </c:extLst>
        </c:ser>
        <c:dLbls>
          <c:showLegendKey val="0"/>
          <c:showVal val="0"/>
          <c:showCatName val="0"/>
          <c:showSerName val="0"/>
          <c:showPercent val="0"/>
          <c:showBubbleSize val="0"/>
        </c:dLbls>
        <c:smooth val="0"/>
        <c:axId val="535999192"/>
        <c:axId val="535997232"/>
      </c:lineChart>
      <c:catAx>
        <c:axId val="535999192"/>
        <c:scaling>
          <c:orientation val="minMax"/>
        </c:scaling>
        <c:delete val="0"/>
        <c:axPos val="b"/>
        <c:numFmt formatCode="General" sourceLinked="1"/>
        <c:majorTickMark val="out"/>
        <c:minorTickMark val="none"/>
        <c:tickLblPos val="nextTo"/>
        <c:crossAx val="535997232"/>
        <c:crosses val="autoZero"/>
        <c:auto val="1"/>
        <c:lblAlgn val="ctr"/>
        <c:lblOffset val="100"/>
        <c:noMultiLvlLbl val="0"/>
      </c:catAx>
      <c:valAx>
        <c:axId val="535997232"/>
        <c:scaling>
          <c:orientation val="minMax"/>
        </c:scaling>
        <c:delete val="0"/>
        <c:axPos val="l"/>
        <c:majorGridlines/>
        <c:numFmt formatCode="0%" sourceLinked="1"/>
        <c:majorTickMark val="out"/>
        <c:minorTickMark val="none"/>
        <c:tickLblPos val="nextTo"/>
        <c:crossAx val="5359991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Avance</a:t>
            </a:r>
            <a:r>
              <a:rPr lang="es-CO" baseline="0"/>
              <a:t> 2022</a:t>
            </a:r>
            <a:endParaRPr lang="es-CO"/>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'1.5.RG-2017-023'!$A$18:$A$22</c:f>
              <c:numCache>
                <c:formatCode>General</c:formatCode>
                <c:ptCount val="5"/>
                <c:pt idx="0">
                  <c:v>2018</c:v>
                </c:pt>
                <c:pt idx="1">
                  <c:v>2019</c:v>
                </c:pt>
                <c:pt idx="2">
                  <c:v>2020</c:v>
                </c:pt>
                <c:pt idx="3">
                  <c:v>2021</c:v>
                </c:pt>
                <c:pt idx="4">
                  <c:v>2022</c:v>
                </c:pt>
              </c:numCache>
            </c:numRef>
          </c:cat>
          <c:val>
            <c:numRef>
              <c:f>'1.5.RG-2017-023'!$B$18:$B$22</c:f>
              <c:numCache>
                <c:formatCode>0%</c:formatCode>
                <c:ptCount val="5"/>
                <c:pt idx="0">
                  <c:v>0.16111111111111109</c:v>
                </c:pt>
                <c:pt idx="1">
                  <c:v>0</c:v>
                </c:pt>
                <c:pt idx="2">
                  <c:v>0</c:v>
                </c:pt>
                <c:pt idx="3">
                  <c:v>0</c:v>
                </c:pt>
                <c:pt idx="4">
                  <c:v>0</c:v>
                </c:pt>
              </c:numCache>
            </c:numRef>
          </c:val>
          <c:smooth val="0"/>
          <c:extLst>
            <c:ext xmlns:c16="http://schemas.microsoft.com/office/drawing/2014/chart" uri="{C3380CC4-5D6E-409C-BE32-E72D297353CC}">
              <c16:uniqueId val="{00000000-6BEC-4D33-8C49-234F78CFB126}"/>
            </c:ext>
          </c:extLst>
        </c:ser>
        <c:dLbls>
          <c:showLegendKey val="0"/>
          <c:showVal val="0"/>
          <c:showCatName val="0"/>
          <c:showSerName val="0"/>
          <c:showPercent val="0"/>
          <c:showBubbleSize val="0"/>
        </c:dLbls>
        <c:smooth val="0"/>
        <c:axId val="361731632"/>
        <c:axId val="361735944"/>
      </c:lineChart>
      <c:catAx>
        <c:axId val="36173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735944"/>
        <c:crosses val="autoZero"/>
        <c:auto val="1"/>
        <c:lblAlgn val="ctr"/>
        <c:lblOffset val="100"/>
        <c:noMultiLvlLbl val="0"/>
      </c:catAx>
      <c:valAx>
        <c:axId val="3617359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731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Lato" panose="020F0502020204030203" pitchFamily="34" charset="0"/>
                <a:ea typeface="Lato" panose="020F0502020204030203" pitchFamily="34" charset="0"/>
                <a:cs typeface="Lato" panose="020F0502020204030203" pitchFamily="34" charset="0"/>
              </a:defRPr>
            </a:pPr>
            <a:r>
              <a:rPr lang="en-US" b="1">
                <a:latin typeface="Lato" panose="020F0502020204030203" pitchFamily="34" charset="0"/>
                <a:ea typeface="Lato" panose="020F0502020204030203" pitchFamily="34" charset="0"/>
                <a:cs typeface="Lato" panose="020F0502020204030203" pitchFamily="34" charset="0"/>
              </a:rPr>
              <a:t>Avance del</a:t>
            </a:r>
            <a:r>
              <a:rPr lang="en-US" b="1" baseline="0">
                <a:latin typeface="Lato" panose="020F0502020204030203" pitchFamily="34" charset="0"/>
                <a:ea typeface="Lato" panose="020F0502020204030203" pitchFamily="34" charset="0"/>
                <a:cs typeface="Lato" panose="020F0502020204030203" pitchFamily="34" charset="0"/>
              </a:rPr>
              <a:t> proyecto a</a:t>
            </a:r>
            <a:r>
              <a:rPr lang="en-US" b="1">
                <a:latin typeface="Lato" panose="020F0502020204030203" pitchFamily="34" charset="0"/>
                <a:ea typeface="Lato" panose="020F0502020204030203" pitchFamily="34" charset="0"/>
                <a:cs typeface="Lato" panose="020F0502020204030203" pitchFamily="34" charset="0"/>
              </a:rPr>
              <a:t>2022</a:t>
            </a:r>
          </a:p>
        </c:rich>
      </c:tx>
      <c:layout>
        <c:manualLayout>
          <c:xMode val="edge"/>
          <c:yMode val="edge"/>
          <c:x val="0.39144128352268942"/>
          <c:y val="3.4873583260680033E-2"/>
        </c:manualLayout>
      </c:layout>
      <c:overlay val="0"/>
      <c:spPr>
        <a:noFill/>
        <a:ln>
          <a:noFill/>
        </a:ln>
        <a:effectLst/>
      </c:spPr>
    </c:title>
    <c:autoTitleDeleted val="0"/>
    <c:plotArea>
      <c:layout/>
      <c:lineChart>
        <c:grouping val="standard"/>
        <c:varyColors val="0"/>
        <c:ser>
          <c:idx val="0"/>
          <c:order val="0"/>
          <c:tx>
            <c:strRef>
              <c:f>'1.6.RG-2017-024'!$C$19</c:f>
              <c:strCache>
                <c:ptCount val="1"/>
                <c:pt idx="0">
                  <c:v>Avance a 2022</c:v>
                </c:pt>
              </c:strCache>
            </c:strRef>
          </c:tx>
          <c:spPr>
            <a:ln w="28575" cap="rnd">
              <a:solidFill>
                <a:schemeClr val="accent1"/>
              </a:solidFill>
              <a:round/>
            </a:ln>
            <a:effectLst/>
          </c:spPr>
          <c:marker>
            <c:symbol val="none"/>
          </c:marker>
          <c:cat>
            <c:numRef>
              <c:f>'1.6.RG-2017-024'!$B$20:$B$24</c:f>
              <c:numCache>
                <c:formatCode>General</c:formatCode>
                <c:ptCount val="5"/>
                <c:pt idx="0">
                  <c:v>2018</c:v>
                </c:pt>
                <c:pt idx="1">
                  <c:v>2019</c:v>
                </c:pt>
                <c:pt idx="2">
                  <c:v>2020</c:v>
                </c:pt>
                <c:pt idx="3">
                  <c:v>2021</c:v>
                </c:pt>
                <c:pt idx="4">
                  <c:v>2022</c:v>
                </c:pt>
              </c:numCache>
            </c:numRef>
          </c:cat>
          <c:val>
            <c:numRef>
              <c:f>'1.6.RG-2017-024'!$C$20:$C$24</c:f>
              <c:numCache>
                <c:formatCode>0%</c:formatCode>
                <c:ptCount val="5"/>
                <c:pt idx="0">
                  <c:v>0.39166666666666666</c:v>
                </c:pt>
                <c:pt idx="1">
                  <c:v>0</c:v>
                </c:pt>
                <c:pt idx="2">
                  <c:v>0</c:v>
                </c:pt>
                <c:pt idx="3">
                  <c:v>0</c:v>
                </c:pt>
                <c:pt idx="4">
                  <c:v>0</c:v>
                </c:pt>
              </c:numCache>
            </c:numRef>
          </c:val>
          <c:smooth val="0"/>
          <c:extLst>
            <c:ext xmlns:c16="http://schemas.microsoft.com/office/drawing/2014/chart" uri="{C3380CC4-5D6E-409C-BE32-E72D297353CC}">
              <c16:uniqueId val="{00000000-6971-44ED-BABD-E4978F23A370}"/>
            </c:ext>
          </c:extLst>
        </c:ser>
        <c:dLbls>
          <c:showLegendKey val="0"/>
          <c:showVal val="0"/>
          <c:showCatName val="0"/>
          <c:showSerName val="0"/>
          <c:showPercent val="0"/>
          <c:showBubbleSize val="0"/>
        </c:dLbls>
        <c:smooth val="0"/>
        <c:axId val="382489312"/>
        <c:axId val="381680624"/>
      </c:lineChart>
      <c:catAx>
        <c:axId val="38248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680624"/>
        <c:crosses val="autoZero"/>
        <c:auto val="1"/>
        <c:lblAlgn val="ctr"/>
        <c:lblOffset val="100"/>
        <c:noMultiLvlLbl val="0"/>
      </c:catAx>
      <c:valAx>
        <c:axId val="38168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489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Avance 2022</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'1.7.RG-2017-025'!$A$21:$A$26</c:f>
              <c:numCache>
                <c:formatCode>General</c:formatCode>
                <c:ptCount val="6"/>
                <c:pt idx="0">
                  <c:v>2018</c:v>
                </c:pt>
                <c:pt idx="1">
                  <c:v>2019</c:v>
                </c:pt>
                <c:pt idx="2">
                  <c:v>2020</c:v>
                </c:pt>
                <c:pt idx="3">
                  <c:v>2021</c:v>
                </c:pt>
                <c:pt idx="4">
                  <c:v>2022</c:v>
                </c:pt>
              </c:numCache>
            </c:numRef>
          </c:cat>
          <c:val>
            <c:numRef>
              <c:f>'1.7.RG-2017-025'!$B$21:$B$26</c:f>
              <c:numCache>
                <c:formatCode>0%</c:formatCode>
                <c:ptCount val="6"/>
                <c:pt idx="0">
                  <c:v>0.3182894444444444</c:v>
                </c:pt>
                <c:pt idx="1">
                  <c:v>0</c:v>
                </c:pt>
                <c:pt idx="2">
                  <c:v>0</c:v>
                </c:pt>
                <c:pt idx="3">
                  <c:v>0</c:v>
                </c:pt>
                <c:pt idx="4">
                  <c:v>0</c:v>
                </c:pt>
              </c:numCache>
            </c:numRef>
          </c:val>
          <c:smooth val="0"/>
          <c:extLst>
            <c:ext xmlns:c16="http://schemas.microsoft.com/office/drawing/2014/chart" uri="{C3380CC4-5D6E-409C-BE32-E72D297353CC}">
              <c16:uniqueId val="{00000000-B88C-4315-B174-624D7A72A624}"/>
            </c:ext>
          </c:extLst>
        </c:ser>
        <c:dLbls>
          <c:showLegendKey val="0"/>
          <c:showVal val="0"/>
          <c:showCatName val="0"/>
          <c:showSerName val="0"/>
          <c:showPercent val="0"/>
          <c:showBubbleSize val="0"/>
        </c:dLbls>
        <c:smooth val="0"/>
        <c:axId val="357829040"/>
        <c:axId val="376166896"/>
      </c:lineChart>
      <c:catAx>
        <c:axId val="35782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6166896"/>
        <c:crosses val="autoZero"/>
        <c:auto val="1"/>
        <c:lblAlgn val="ctr"/>
        <c:lblOffset val="100"/>
        <c:noMultiLvlLbl val="0"/>
      </c:catAx>
      <c:valAx>
        <c:axId val="3761668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7829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Avance 2022</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'1.8.Articu. del proce. regional'!$A$16:$A$20</c:f>
              <c:numCache>
                <c:formatCode>General</c:formatCode>
                <c:ptCount val="5"/>
                <c:pt idx="0">
                  <c:v>2018</c:v>
                </c:pt>
                <c:pt idx="1">
                  <c:v>2019</c:v>
                </c:pt>
                <c:pt idx="2">
                  <c:v>2020</c:v>
                </c:pt>
                <c:pt idx="3">
                  <c:v>2021</c:v>
                </c:pt>
                <c:pt idx="4">
                  <c:v>2022</c:v>
                </c:pt>
              </c:numCache>
            </c:numRef>
          </c:cat>
          <c:val>
            <c:numRef>
              <c:f>'1.8.Articu. del proce. regional'!$B$16:$B$20</c:f>
              <c:numCache>
                <c:formatCode>0%</c:formatCode>
                <c:ptCount val="5"/>
                <c:pt idx="0">
                  <c:v>1</c:v>
                </c:pt>
                <c:pt idx="1">
                  <c:v>0</c:v>
                </c:pt>
                <c:pt idx="2">
                  <c:v>0</c:v>
                </c:pt>
                <c:pt idx="3">
                  <c:v>0</c:v>
                </c:pt>
                <c:pt idx="4">
                  <c:v>0</c:v>
                </c:pt>
              </c:numCache>
            </c:numRef>
          </c:val>
          <c:smooth val="0"/>
          <c:extLst>
            <c:ext xmlns:c16="http://schemas.microsoft.com/office/drawing/2014/chart" uri="{C3380CC4-5D6E-409C-BE32-E72D297353CC}">
              <c16:uniqueId val="{00000000-1730-4FD2-BFEF-700148A2BAE0}"/>
            </c:ext>
          </c:extLst>
        </c:ser>
        <c:dLbls>
          <c:showLegendKey val="0"/>
          <c:showVal val="0"/>
          <c:showCatName val="0"/>
          <c:showSerName val="0"/>
          <c:showPercent val="0"/>
          <c:showBubbleSize val="0"/>
        </c:dLbls>
        <c:smooth val="0"/>
        <c:axId val="538638320"/>
        <c:axId val="538635184"/>
      </c:lineChart>
      <c:catAx>
        <c:axId val="53863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635184"/>
        <c:crosses val="autoZero"/>
        <c:auto val="1"/>
        <c:lblAlgn val="ctr"/>
        <c:lblOffset val="100"/>
        <c:noMultiLvlLbl val="0"/>
      </c:catAx>
      <c:valAx>
        <c:axId val="5386351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638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Avance 2022</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'1.9.Egresados'!$A$21:$A$25</c:f>
              <c:numCache>
                <c:formatCode>General</c:formatCode>
                <c:ptCount val="5"/>
                <c:pt idx="0">
                  <c:v>2018</c:v>
                </c:pt>
                <c:pt idx="1">
                  <c:v>2019</c:v>
                </c:pt>
                <c:pt idx="2">
                  <c:v>2020</c:v>
                </c:pt>
                <c:pt idx="3">
                  <c:v>2021</c:v>
                </c:pt>
                <c:pt idx="4">
                  <c:v>2022</c:v>
                </c:pt>
              </c:numCache>
            </c:numRef>
          </c:cat>
          <c:val>
            <c:numRef>
              <c:f>'1.9.Egresados'!$B$21:$B$25</c:f>
              <c:numCache>
                <c:formatCode>0%</c:formatCode>
                <c:ptCount val="5"/>
                <c:pt idx="0">
                  <c:v>0.38115809523809524</c:v>
                </c:pt>
                <c:pt idx="1">
                  <c:v>0</c:v>
                </c:pt>
                <c:pt idx="2">
                  <c:v>0</c:v>
                </c:pt>
                <c:pt idx="3">
                  <c:v>0</c:v>
                </c:pt>
                <c:pt idx="4">
                  <c:v>0</c:v>
                </c:pt>
              </c:numCache>
            </c:numRef>
          </c:val>
          <c:smooth val="0"/>
          <c:extLst>
            <c:ext xmlns:c16="http://schemas.microsoft.com/office/drawing/2014/chart" uri="{C3380CC4-5D6E-409C-BE32-E72D297353CC}">
              <c16:uniqueId val="{00000000-7C0F-4715-8400-51B87646DAB8}"/>
            </c:ext>
          </c:extLst>
        </c:ser>
        <c:dLbls>
          <c:showLegendKey val="0"/>
          <c:showVal val="0"/>
          <c:showCatName val="0"/>
          <c:showSerName val="0"/>
          <c:showPercent val="0"/>
          <c:showBubbleSize val="0"/>
        </c:dLbls>
        <c:smooth val="0"/>
        <c:axId val="538639888"/>
        <c:axId val="538640280"/>
      </c:lineChart>
      <c:catAx>
        <c:axId val="53863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640280"/>
        <c:crosses val="autoZero"/>
        <c:auto val="1"/>
        <c:lblAlgn val="ctr"/>
        <c:lblOffset val="100"/>
        <c:noMultiLvlLbl val="0"/>
      </c:catAx>
      <c:valAx>
        <c:axId val="5386402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639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2.jp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2.jp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2.jp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2.jp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2.jp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image" Target="../media/image2.jp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image" Target="../media/image2.jp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image" Target="../media/image2.jp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image" Target="../media/image2.jp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image" Target="../media/image2.jp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image" Target="../media/image2.jp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image" Target="../media/image2.jpg"/></Relationships>
</file>

<file path=xl/drawings/_rels/drawing30.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chart" Target="../charts/chart29.xml"/></Relationships>
</file>

<file path=xl/drawings/_rels/drawing3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chart" Target="../charts/chart30.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image" Target="../media/image2.jpg"/><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chart" Target="../charts/chart32.xml"/><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image" Target="../media/image2.jpg"/><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chart" Target="../charts/chart34.xml"/><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chart" Target="../charts/chart35.xml"/><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image" Target="../media/image2.jpg"/><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image" Target="../media/image2.jpg"/><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chart" Target="../charts/chart38.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image" Target="../media/image2.jpg"/></Relationships>
</file>

<file path=xl/drawings/_rels/drawing40.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chart" Target="../charts/chart39.xml"/></Relationships>
</file>

<file path=xl/drawings/_rels/drawing41.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image" Target="../media/image2.jpg"/><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2.jp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66675</xdr:rowOff>
    </xdr:from>
    <xdr:ext cx="2085975" cy="147637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63</xdr:col>
      <xdr:colOff>565151</xdr:colOff>
      <xdr:row>0</xdr:row>
      <xdr:rowOff>52916</xdr:rowOff>
    </xdr:from>
    <xdr:ext cx="948267" cy="1455208"/>
    <xdr:pic>
      <xdr:nvPicPr>
        <xdr:cNvPr id="3" name="image1.jpg"/>
        <xdr:cNvPicPr preferRelativeResize="0"/>
      </xdr:nvPicPr>
      <xdr:blipFill>
        <a:blip xmlns:r="http://schemas.openxmlformats.org/officeDocument/2006/relationships" r:embed="rId2" cstate="print"/>
        <a:stretch>
          <a:fillRect/>
        </a:stretch>
      </xdr:blipFill>
      <xdr:spPr>
        <a:xfrm>
          <a:off x="50296234" y="52916"/>
          <a:ext cx="948267" cy="1455208"/>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130175</xdr:colOff>
      <xdr:row>0</xdr:row>
      <xdr:rowOff>215900</xdr:rowOff>
    </xdr:from>
    <xdr:ext cx="2078831" cy="1476375"/>
    <xdr:pic>
      <xdr:nvPicPr>
        <xdr:cNvPr id="2"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175" y="215900"/>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30</xdr:col>
      <xdr:colOff>831850</xdr:colOff>
      <xdr:row>0</xdr:row>
      <xdr:rowOff>215900</xdr:rowOff>
    </xdr:from>
    <xdr:ext cx="1100138" cy="1666875"/>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54150" y="215900"/>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17</xdr:row>
      <xdr:rowOff>100011</xdr:rowOff>
    </xdr:from>
    <xdr:to>
      <xdr:col>12</xdr:col>
      <xdr:colOff>571499</xdr:colOff>
      <xdr:row>35</xdr:row>
      <xdr:rowOff>85724</xdr:rowOff>
    </xdr:to>
    <xdr:graphicFrame macro="">
      <xdr:nvGraphicFramePr>
        <xdr:cNvPr id="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0</xdr:col>
      <xdr:colOff>66675</xdr:colOff>
      <xdr:row>0</xdr:row>
      <xdr:rowOff>305713</xdr:rowOff>
    </xdr:from>
    <xdr:ext cx="2078668" cy="1476375"/>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05713"/>
          <a:ext cx="2078668"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386870</xdr:colOff>
      <xdr:row>0</xdr:row>
      <xdr:rowOff>228208</xdr:rowOff>
    </xdr:from>
    <xdr:ext cx="1101769" cy="1666875"/>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63802" y="228208"/>
          <a:ext cx="1101769"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10439</xdr:colOff>
      <xdr:row>20</xdr:row>
      <xdr:rowOff>114821</xdr:rowOff>
    </xdr:from>
    <xdr:to>
      <xdr:col>8</xdr:col>
      <xdr:colOff>521918</xdr:colOff>
      <xdr:row>34</xdr:row>
      <xdr:rowOff>9394</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0</xdr:col>
      <xdr:colOff>66675</xdr:colOff>
      <xdr:row>0</xdr:row>
      <xdr:rowOff>295275</xdr:rowOff>
    </xdr:from>
    <xdr:ext cx="0" cy="1664154"/>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90500"/>
          <a:ext cx="0" cy="1664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123825</xdr:rowOff>
    </xdr:from>
    <xdr:ext cx="0" cy="1835604"/>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53825" y="123825"/>
          <a:ext cx="0" cy="1835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171450</xdr:rowOff>
    </xdr:from>
    <xdr:ext cx="2085975" cy="1476375"/>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1450"/>
          <a:ext cx="208597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600075</xdr:colOff>
      <xdr:row>0</xdr:row>
      <xdr:rowOff>0</xdr:rowOff>
    </xdr:from>
    <xdr:ext cx="1104900" cy="1666875"/>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44325" y="0"/>
          <a:ext cx="11049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10886</xdr:colOff>
      <xdr:row>17</xdr:row>
      <xdr:rowOff>146956</xdr:rowOff>
    </xdr:from>
    <xdr:to>
      <xdr:col>6</xdr:col>
      <xdr:colOff>272143</xdr:colOff>
      <xdr:row>31</xdr:row>
      <xdr:rowOff>103414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0</xdr:col>
      <xdr:colOff>66675</xdr:colOff>
      <xdr:row>0</xdr:row>
      <xdr:rowOff>295275</xdr:rowOff>
    </xdr:from>
    <xdr:ext cx="0" cy="1666421"/>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90500"/>
          <a:ext cx="0" cy="1666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123825</xdr:rowOff>
    </xdr:from>
    <xdr:ext cx="0" cy="1837871"/>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34850" y="123825"/>
          <a:ext cx="0" cy="183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276225</xdr:colOff>
      <xdr:row>0</xdr:row>
      <xdr:rowOff>295275</xdr:rowOff>
    </xdr:from>
    <xdr:ext cx="2114550" cy="1476375"/>
    <xdr:pic>
      <xdr:nvPicPr>
        <xdr:cNvPr id="4"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90500"/>
          <a:ext cx="211455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936625</xdr:colOff>
      <xdr:row>0</xdr:row>
      <xdr:rowOff>233136</xdr:rowOff>
    </xdr:from>
    <xdr:ext cx="991507" cy="1666875"/>
    <xdr:pic>
      <xdr:nvPicPr>
        <xdr:cNvPr id="5"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622250" y="233136"/>
          <a:ext cx="991507"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505733</xdr:colOff>
      <xdr:row>19</xdr:row>
      <xdr:rowOff>40141</xdr:rowOff>
    </xdr:from>
    <xdr:to>
      <xdr:col>6</xdr:col>
      <xdr:colOff>27215</xdr:colOff>
      <xdr:row>33</xdr:row>
      <xdr:rowOff>84591</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171450</xdr:rowOff>
    </xdr:from>
    <xdr:ext cx="2085975" cy="1476375"/>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1450"/>
          <a:ext cx="208597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165026</xdr:colOff>
      <xdr:row>0</xdr:row>
      <xdr:rowOff>44302</xdr:rowOff>
    </xdr:from>
    <xdr:ext cx="1104900" cy="1666875"/>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7090" y="44302"/>
          <a:ext cx="11049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8861</xdr:colOff>
      <xdr:row>18</xdr:row>
      <xdr:rowOff>103668</xdr:rowOff>
    </xdr:from>
    <xdr:to>
      <xdr:col>6</xdr:col>
      <xdr:colOff>708837</xdr:colOff>
      <xdr:row>32</xdr:row>
      <xdr:rowOff>117845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0</xdr:col>
      <xdr:colOff>66675</xdr:colOff>
      <xdr:row>0</xdr:row>
      <xdr:rowOff>295275</xdr:rowOff>
    </xdr:from>
    <xdr:ext cx="0" cy="1670339"/>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90500"/>
          <a:ext cx="0" cy="1670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123825</xdr:rowOff>
    </xdr:from>
    <xdr:ext cx="0" cy="1841789"/>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44300" y="123825"/>
          <a:ext cx="0" cy="1841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2075584" cy="1476375"/>
    <xdr:pic>
      <xdr:nvPicPr>
        <xdr:cNvPr id="4"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75584"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307975</xdr:colOff>
      <xdr:row>0</xdr:row>
      <xdr:rowOff>307975</xdr:rowOff>
    </xdr:from>
    <xdr:ext cx="993198" cy="1676400"/>
    <xdr:pic>
      <xdr:nvPicPr>
        <xdr:cNvPr id="5"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19475" y="307975"/>
          <a:ext cx="993198"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177800</xdr:colOff>
      <xdr:row>17</xdr:row>
      <xdr:rowOff>31750</xdr:rowOff>
    </xdr:from>
    <xdr:to>
      <xdr:col>7</xdr:col>
      <xdr:colOff>533400</xdr:colOff>
      <xdr:row>31</xdr:row>
      <xdr:rowOff>107950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0</xdr:col>
      <xdr:colOff>66675</xdr:colOff>
      <xdr:row>0</xdr:row>
      <xdr:rowOff>295275</xdr:rowOff>
    </xdr:from>
    <xdr:ext cx="0" cy="1662642"/>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90500"/>
          <a:ext cx="0" cy="1662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123825</xdr:rowOff>
    </xdr:from>
    <xdr:ext cx="0" cy="1834092"/>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44300" y="123825"/>
          <a:ext cx="0" cy="1834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2077508" cy="1476375"/>
    <xdr:pic>
      <xdr:nvPicPr>
        <xdr:cNvPr id="4"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77508"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161925</xdr:colOff>
      <xdr:row>0</xdr:row>
      <xdr:rowOff>222250</xdr:rowOff>
    </xdr:from>
    <xdr:ext cx="977900" cy="1666875"/>
    <xdr:pic>
      <xdr:nvPicPr>
        <xdr:cNvPr id="5"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66008" y="222250"/>
          <a:ext cx="9779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17</xdr:row>
      <xdr:rowOff>156633</xdr:rowOff>
    </xdr:from>
    <xdr:to>
      <xdr:col>5</xdr:col>
      <xdr:colOff>626533</xdr:colOff>
      <xdr:row>31</xdr:row>
      <xdr:rowOff>173566</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0</xdr:col>
      <xdr:colOff>66675</xdr:colOff>
      <xdr:row>0</xdr:row>
      <xdr:rowOff>295275</xdr:rowOff>
    </xdr:from>
    <xdr:ext cx="0" cy="16668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90500"/>
          <a:ext cx="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123825</xdr:rowOff>
    </xdr:from>
    <xdr:ext cx="0" cy="1838325"/>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44300" y="123825"/>
          <a:ext cx="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2076450" cy="1476375"/>
    <xdr:pic>
      <xdr:nvPicPr>
        <xdr:cNvPr id="4"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7645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30</xdr:col>
      <xdr:colOff>542925</xdr:colOff>
      <xdr:row>0</xdr:row>
      <xdr:rowOff>219075</xdr:rowOff>
    </xdr:from>
    <xdr:ext cx="981075" cy="1666875"/>
    <xdr:pic>
      <xdr:nvPicPr>
        <xdr:cNvPr id="5"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231475" y="219075"/>
          <a:ext cx="981075"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251460</xdr:colOff>
      <xdr:row>17</xdr:row>
      <xdr:rowOff>49530</xdr:rowOff>
    </xdr:from>
    <xdr:to>
      <xdr:col>6</xdr:col>
      <xdr:colOff>647700</xdr:colOff>
      <xdr:row>31</xdr:row>
      <xdr:rowOff>125730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0</xdr:col>
      <xdr:colOff>66675</xdr:colOff>
      <xdr:row>0</xdr:row>
      <xdr:rowOff>295275</xdr:rowOff>
    </xdr:from>
    <xdr:ext cx="0" cy="16668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90500"/>
          <a:ext cx="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123825</xdr:rowOff>
    </xdr:from>
    <xdr:ext cx="0" cy="1838325"/>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06225" y="123825"/>
          <a:ext cx="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2085975" cy="1476375"/>
    <xdr:pic>
      <xdr:nvPicPr>
        <xdr:cNvPr id="4"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267668</xdr:colOff>
      <xdr:row>0</xdr:row>
      <xdr:rowOff>215685</xdr:rowOff>
    </xdr:from>
    <xdr:ext cx="990600" cy="1676400"/>
    <xdr:pic>
      <xdr:nvPicPr>
        <xdr:cNvPr id="5"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822795" y="215685"/>
          <a:ext cx="9906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16</xdr:row>
      <xdr:rowOff>158858</xdr:rowOff>
    </xdr:from>
    <xdr:to>
      <xdr:col>7</xdr:col>
      <xdr:colOff>787830</xdr:colOff>
      <xdr:row>30</xdr:row>
      <xdr:rowOff>189855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0</xdr:col>
      <xdr:colOff>66675</xdr:colOff>
      <xdr:row>0</xdr:row>
      <xdr:rowOff>295275</xdr:rowOff>
    </xdr:from>
    <xdr:ext cx="0" cy="16668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90500"/>
          <a:ext cx="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123825</xdr:rowOff>
    </xdr:from>
    <xdr:ext cx="0" cy="1838325"/>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53825" y="123825"/>
          <a:ext cx="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276225</xdr:rowOff>
    </xdr:from>
    <xdr:ext cx="2085975" cy="1476375"/>
    <xdr:pic>
      <xdr:nvPicPr>
        <xdr:cNvPr id="4"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08597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295275</xdr:rowOff>
    </xdr:from>
    <xdr:ext cx="0" cy="1666875"/>
    <xdr:pic>
      <xdr:nvPicPr>
        <xdr:cNvPr id="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90500"/>
          <a:ext cx="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123825</xdr:rowOff>
    </xdr:from>
    <xdr:ext cx="0" cy="1838325"/>
    <xdr:pic>
      <xdr:nvPicPr>
        <xdr:cNvPr id="8"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53825" y="123825"/>
          <a:ext cx="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295275</xdr:rowOff>
    </xdr:from>
    <xdr:ext cx="0" cy="1666875"/>
    <xdr:pic>
      <xdr:nvPicPr>
        <xdr:cNvPr id="10"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90500"/>
          <a:ext cx="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123825</xdr:rowOff>
    </xdr:from>
    <xdr:ext cx="0" cy="1838325"/>
    <xdr:pic>
      <xdr:nvPicPr>
        <xdr:cNvPr id="11"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53825" y="123825"/>
          <a:ext cx="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76200</xdr:colOff>
      <xdr:row>0</xdr:row>
      <xdr:rowOff>38100</xdr:rowOff>
    </xdr:from>
    <xdr:ext cx="1009650" cy="1666875"/>
    <xdr:pic>
      <xdr:nvPicPr>
        <xdr:cNvPr id="12"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050500" y="38100"/>
          <a:ext cx="100965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127000</xdr:colOff>
      <xdr:row>20</xdr:row>
      <xdr:rowOff>133350</xdr:rowOff>
    </xdr:from>
    <xdr:to>
      <xdr:col>7</xdr:col>
      <xdr:colOff>624840</xdr:colOff>
      <xdr:row>35</xdr:row>
      <xdr:rowOff>19050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130175</xdr:colOff>
      <xdr:row>0</xdr:row>
      <xdr:rowOff>215900</xdr:rowOff>
    </xdr:from>
    <xdr:ext cx="2078831" cy="1476375"/>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175" y="215900"/>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30</xdr:col>
      <xdr:colOff>831850</xdr:colOff>
      <xdr:row>0</xdr:row>
      <xdr:rowOff>215900</xdr:rowOff>
    </xdr:from>
    <xdr:ext cx="1100138" cy="1666875"/>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63610" y="215900"/>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174624</xdr:colOff>
      <xdr:row>17</xdr:row>
      <xdr:rowOff>184149</xdr:rowOff>
    </xdr:from>
    <xdr:to>
      <xdr:col>24</xdr:col>
      <xdr:colOff>785812</xdr:colOff>
      <xdr:row>36</xdr:row>
      <xdr:rowOff>142874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0</xdr:col>
      <xdr:colOff>66675</xdr:colOff>
      <xdr:row>0</xdr:row>
      <xdr:rowOff>0</xdr:rowOff>
    </xdr:from>
    <xdr:ext cx="0" cy="1662642"/>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1662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1834092"/>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1905" y="0"/>
          <a:ext cx="0" cy="1834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422729</xdr:colOff>
      <xdr:row>2</xdr:row>
      <xdr:rowOff>24946</xdr:rowOff>
    </xdr:from>
    <xdr:ext cx="2078831" cy="1476375"/>
    <xdr:pic>
      <xdr:nvPicPr>
        <xdr:cNvPr id="4"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729" y="416832"/>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29</xdr:col>
      <xdr:colOff>858248</xdr:colOff>
      <xdr:row>1</xdr:row>
      <xdr:rowOff>184150</xdr:rowOff>
    </xdr:from>
    <xdr:ext cx="1100138" cy="1666875"/>
    <xdr:pic>
      <xdr:nvPicPr>
        <xdr:cNvPr id="5"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54619" y="380093"/>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54880</xdr:colOff>
      <xdr:row>19</xdr:row>
      <xdr:rowOff>86177</xdr:rowOff>
    </xdr:from>
    <xdr:to>
      <xdr:col>12</xdr:col>
      <xdr:colOff>517796</xdr:colOff>
      <xdr:row>38</xdr:row>
      <xdr:rowOff>44902</xdr:rowOff>
    </xdr:to>
    <xdr:graphicFrame macro="">
      <xdr:nvGraphicFramePr>
        <xdr:cNvPr id="6"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oneCellAnchor>
    <xdr:from>
      <xdr:col>0</xdr:col>
      <xdr:colOff>66675</xdr:colOff>
      <xdr:row>0</xdr:row>
      <xdr:rowOff>0</xdr:rowOff>
    </xdr:from>
    <xdr:ext cx="0" cy="1662642"/>
    <xdr:pic>
      <xdr:nvPicPr>
        <xdr:cNvPr id="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1662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1834092"/>
    <xdr:pic>
      <xdr:nvPicPr>
        <xdr:cNvPr id="3"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09985" y="0"/>
          <a:ext cx="0" cy="1834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326118</xdr:colOff>
      <xdr:row>1</xdr:row>
      <xdr:rowOff>162378</xdr:rowOff>
    </xdr:from>
    <xdr:ext cx="2078831" cy="1476375"/>
    <xdr:pic>
      <xdr:nvPicPr>
        <xdr:cNvPr id="4"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118" y="352878"/>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29</xdr:col>
      <xdr:colOff>643255</xdr:colOff>
      <xdr:row>1</xdr:row>
      <xdr:rowOff>203200</xdr:rowOff>
    </xdr:from>
    <xdr:ext cx="1100138" cy="1666875"/>
    <xdr:pic>
      <xdr:nvPicPr>
        <xdr:cNvPr id="5"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903555" y="393700"/>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15</xdr:row>
      <xdr:rowOff>69849</xdr:rowOff>
    </xdr:from>
    <xdr:to>
      <xdr:col>12</xdr:col>
      <xdr:colOff>462916</xdr:colOff>
      <xdr:row>34</xdr:row>
      <xdr:rowOff>28574</xdr:rowOff>
    </xdr:to>
    <xdr:graphicFrame macro="">
      <xdr:nvGraphicFramePr>
        <xdr:cNvPr id="6"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oneCellAnchor>
    <xdr:from>
      <xdr:col>0</xdr:col>
      <xdr:colOff>66675</xdr:colOff>
      <xdr:row>0</xdr:row>
      <xdr:rowOff>0</xdr:rowOff>
    </xdr:from>
    <xdr:ext cx="0" cy="1662642"/>
    <xdr:pic>
      <xdr:nvPicPr>
        <xdr:cNvPr id="2"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1662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1834092"/>
    <xdr:pic>
      <xdr:nvPicPr>
        <xdr:cNvPr id="3" name="Imagen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09985" y="0"/>
          <a:ext cx="0" cy="1834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302987</xdr:colOff>
      <xdr:row>0</xdr:row>
      <xdr:rowOff>275317</xdr:rowOff>
    </xdr:from>
    <xdr:ext cx="2078831" cy="1476375"/>
    <xdr:pic>
      <xdr:nvPicPr>
        <xdr:cNvPr id="4" name="Imagen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987" y="275317"/>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29</xdr:col>
      <xdr:colOff>618761</xdr:colOff>
      <xdr:row>0</xdr:row>
      <xdr:rowOff>162379</xdr:rowOff>
    </xdr:from>
    <xdr:ext cx="1100138" cy="1666875"/>
    <xdr:pic>
      <xdr:nvPicPr>
        <xdr:cNvPr id="5"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960704" y="162379"/>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58963</xdr:colOff>
      <xdr:row>13</xdr:row>
      <xdr:rowOff>132442</xdr:rowOff>
    </xdr:from>
    <xdr:to>
      <xdr:col>12</xdr:col>
      <xdr:colOff>521879</xdr:colOff>
      <xdr:row>32</xdr:row>
      <xdr:rowOff>91167</xdr:rowOff>
    </xdr:to>
    <xdr:graphicFrame macro="">
      <xdr:nvGraphicFramePr>
        <xdr:cNvPr id="6"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oneCellAnchor>
    <xdr:from>
      <xdr:col>0</xdr:col>
      <xdr:colOff>66675</xdr:colOff>
      <xdr:row>0</xdr:row>
      <xdr:rowOff>0</xdr:rowOff>
    </xdr:from>
    <xdr:ext cx="0" cy="0"/>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76200"/>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09985" y="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0</xdr:rowOff>
    </xdr:from>
    <xdr:ext cx="0" cy="1662642"/>
    <xdr:pic>
      <xdr:nvPicPr>
        <xdr:cNvPr id="4"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1662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1834092"/>
    <xdr:pic>
      <xdr:nvPicPr>
        <xdr:cNvPr id="5" name="Imagen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09985" y="0"/>
          <a:ext cx="0" cy="1834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259443</xdr:colOff>
      <xdr:row>0</xdr:row>
      <xdr:rowOff>231775</xdr:rowOff>
    </xdr:from>
    <xdr:ext cx="2078831" cy="1476375"/>
    <xdr:pic>
      <xdr:nvPicPr>
        <xdr:cNvPr id="6" name="Imagen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443" y="231775"/>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29</xdr:col>
      <xdr:colOff>629649</xdr:colOff>
      <xdr:row>0</xdr:row>
      <xdr:rowOff>282121</xdr:rowOff>
    </xdr:from>
    <xdr:ext cx="1100138" cy="1666875"/>
    <xdr:pic>
      <xdr:nvPicPr>
        <xdr:cNvPr id="7"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03506" y="282121"/>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98424</xdr:colOff>
      <xdr:row>15</xdr:row>
      <xdr:rowOff>118835</xdr:rowOff>
    </xdr:from>
    <xdr:to>
      <xdr:col>12</xdr:col>
      <xdr:colOff>561340</xdr:colOff>
      <xdr:row>34</xdr:row>
      <xdr:rowOff>77560</xdr:rowOff>
    </xdr:to>
    <xdr:graphicFrame macro="">
      <xdr:nvGraphicFramePr>
        <xdr:cNvPr id="8"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oneCellAnchor>
    <xdr:from>
      <xdr:col>0</xdr:col>
      <xdr:colOff>66675</xdr:colOff>
      <xdr:row>0</xdr:row>
      <xdr:rowOff>0</xdr:rowOff>
    </xdr:from>
    <xdr:ext cx="0" cy="0"/>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76200"/>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42445" y="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0</xdr:rowOff>
    </xdr:from>
    <xdr:ext cx="0" cy="1662642"/>
    <xdr:pic>
      <xdr:nvPicPr>
        <xdr:cNvPr id="4"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1662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1834092"/>
    <xdr:pic>
      <xdr:nvPicPr>
        <xdr:cNvPr id="5" name="Imagen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42445" y="0"/>
          <a:ext cx="0" cy="1834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172357</xdr:colOff>
      <xdr:row>0</xdr:row>
      <xdr:rowOff>199117</xdr:rowOff>
    </xdr:from>
    <xdr:ext cx="2078831" cy="1476375"/>
    <xdr:pic>
      <xdr:nvPicPr>
        <xdr:cNvPr id="6" name="Imagen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71" y="199117"/>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29</xdr:col>
      <xdr:colOff>814705</xdr:colOff>
      <xdr:row>0</xdr:row>
      <xdr:rowOff>205921</xdr:rowOff>
    </xdr:from>
    <xdr:ext cx="1100138" cy="1666875"/>
    <xdr:pic>
      <xdr:nvPicPr>
        <xdr:cNvPr id="7"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396134" y="205921"/>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76653</xdr:colOff>
      <xdr:row>14</xdr:row>
      <xdr:rowOff>107950</xdr:rowOff>
    </xdr:from>
    <xdr:to>
      <xdr:col>12</xdr:col>
      <xdr:colOff>539569</xdr:colOff>
      <xdr:row>33</xdr:row>
      <xdr:rowOff>66675</xdr:rowOff>
    </xdr:to>
    <xdr:graphicFrame macro="">
      <xdr:nvGraphicFramePr>
        <xdr:cNvPr id="8"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oneCellAnchor>
    <xdr:from>
      <xdr:col>0</xdr:col>
      <xdr:colOff>66675</xdr:colOff>
      <xdr:row>0</xdr:row>
      <xdr:rowOff>0</xdr:rowOff>
    </xdr:from>
    <xdr:ext cx="0" cy="1104900"/>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1276350"/>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09985"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0</xdr:rowOff>
    </xdr:from>
    <xdr:ext cx="0" cy="1662642"/>
    <xdr:pic>
      <xdr:nvPicPr>
        <xdr:cNvPr id="4"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42260"/>
          <a:ext cx="0" cy="1662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1834092"/>
    <xdr:pic>
      <xdr:nvPicPr>
        <xdr:cNvPr id="5" name="Imagen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09985" y="2842260"/>
          <a:ext cx="0" cy="1834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516618</xdr:colOff>
      <xdr:row>1</xdr:row>
      <xdr:rowOff>171903</xdr:rowOff>
    </xdr:from>
    <xdr:ext cx="2078831" cy="1476375"/>
    <xdr:pic>
      <xdr:nvPicPr>
        <xdr:cNvPr id="6" name="Imagen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618" y="362403"/>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29</xdr:col>
      <xdr:colOff>881380</xdr:colOff>
      <xdr:row>1</xdr:row>
      <xdr:rowOff>117475</xdr:rowOff>
    </xdr:from>
    <xdr:ext cx="1100138" cy="1666875"/>
    <xdr:pic>
      <xdr:nvPicPr>
        <xdr:cNvPr id="7"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46430" y="307975"/>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107949</xdr:colOff>
      <xdr:row>19</xdr:row>
      <xdr:rowOff>60324</xdr:rowOff>
    </xdr:from>
    <xdr:to>
      <xdr:col>12</xdr:col>
      <xdr:colOff>570865</xdr:colOff>
      <xdr:row>38</xdr:row>
      <xdr:rowOff>19049</xdr:rowOff>
    </xdr:to>
    <xdr:graphicFrame macro="">
      <xdr:nvGraphicFramePr>
        <xdr:cNvPr id="8"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oneCellAnchor>
    <xdr:from>
      <xdr:col>0</xdr:col>
      <xdr:colOff>66675</xdr:colOff>
      <xdr:row>0</xdr:row>
      <xdr:rowOff>0</xdr:rowOff>
    </xdr:from>
    <xdr:ext cx="0" cy="1104900"/>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1276350"/>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09985"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0</xdr:rowOff>
    </xdr:from>
    <xdr:ext cx="0" cy="1104900"/>
    <xdr:pic>
      <xdr:nvPicPr>
        <xdr:cNvPr id="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1276350"/>
    <xdr:pic>
      <xdr:nvPicPr>
        <xdr:cNvPr id="5"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09985"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76200"/>
    <xdr:pic>
      <xdr:nvPicPr>
        <xdr:cNvPr id="6" name="Imagen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09985" y="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0</xdr:rowOff>
    </xdr:from>
    <xdr:ext cx="0" cy="1662642"/>
    <xdr:pic>
      <xdr:nvPicPr>
        <xdr:cNvPr id="7" name="Imagen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1662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1834092"/>
    <xdr:pic>
      <xdr:nvPicPr>
        <xdr:cNvPr id="8" name="Imagen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09985" y="0"/>
          <a:ext cx="0" cy="1834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629558</xdr:colOff>
      <xdr:row>0</xdr:row>
      <xdr:rowOff>253546</xdr:rowOff>
    </xdr:from>
    <xdr:ext cx="2078831" cy="1476375"/>
    <xdr:pic>
      <xdr:nvPicPr>
        <xdr:cNvPr id="9" name="Imagen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5598" y="253546"/>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30</xdr:col>
      <xdr:colOff>262799</xdr:colOff>
      <xdr:row>0</xdr:row>
      <xdr:rowOff>249464</xdr:rowOff>
    </xdr:from>
    <xdr:ext cx="1100138" cy="1666875"/>
    <xdr:pic>
      <xdr:nvPicPr>
        <xdr:cNvPr id="10"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7542" y="249464"/>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98424</xdr:colOff>
      <xdr:row>15</xdr:row>
      <xdr:rowOff>86178</xdr:rowOff>
    </xdr:from>
    <xdr:to>
      <xdr:col>12</xdr:col>
      <xdr:colOff>561340</xdr:colOff>
      <xdr:row>34</xdr:row>
      <xdr:rowOff>44903</xdr:rowOff>
    </xdr:to>
    <xdr:graphicFrame macro="">
      <xdr:nvGraphicFramePr>
        <xdr:cNvPr id="11"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oneCellAnchor>
    <xdr:from>
      <xdr:col>0</xdr:col>
      <xdr:colOff>66675</xdr:colOff>
      <xdr:row>0</xdr:row>
      <xdr:rowOff>0</xdr:rowOff>
    </xdr:from>
    <xdr:ext cx="0" cy="1104900"/>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1276350"/>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22405"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0</xdr:rowOff>
    </xdr:from>
    <xdr:ext cx="0" cy="1104900"/>
    <xdr:pic>
      <xdr:nvPicPr>
        <xdr:cNvPr id="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1276350"/>
    <xdr:pic>
      <xdr:nvPicPr>
        <xdr:cNvPr id="5"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22405"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0</xdr:rowOff>
    </xdr:from>
    <xdr:ext cx="0" cy="1662642"/>
    <xdr:pic>
      <xdr:nvPicPr>
        <xdr:cNvPr id="6" name="Imagen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1662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1834092"/>
    <xdr:pic>
      <xdr:nvPicPr>
        <xdr:cNvPr id="7" name="Imagen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22405" y="0"/>
          <a:ext cx="0" cy="1834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335643</xdr:colOff>
      <xdr:row>0</xdr:row>
      <xdr:rowOff>210003</xdr:rowOff>
    </xdr:from>
    <xdr:ext cx="2078831" cy="1476375"/>
    <xdr:pic>
      <xdr:nvPicPr>
        <xdr:cNvPr id="8" name="Imagen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2583" y="210003"/>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29</xdr:col>
      <xdr:colOff>596990</xdr:colOff>
      <xdr:row>0</xdr:row>
      <xdr:rowOff>195036</xdr:rowOff>
    </xdr:from>
    <xdr:ext cx="1100138" cy="1666875"/>
    <xdr:pic>
      <xdr:nvPicPr>
        <xdr:cNvPr id="9"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78419" y="195036"/>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58963</xdr:colOff>
      <xdr:row>13</xdr:row>
      <xdr:rowOff>132442</xdr:rowOff>
    </xdr:from>
    <xdr:to>
      <xdr:col>12</xdr:col>
      <xdr:colOff>521879</xdr:colOff>
      <xdr:row>32</xdr:row>
      <xdr:rowOff>91167</xdr:rowOff>
    </xdr:to>
    <xdr:graphicFrame macro="">
      <xdr:nvGraphicFramePr>
        <xdr:cNvPr id="10"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oneCellAnchor>
    <xdr:from>
      <xdr:col>0</xdr:col>
      <xdr:colOff>66675</xdr:colOff>
      <xdr:row>0</xdr:row>
      <xdr:rowOff>0</xdr:rowOff>
    </xdr:from>
    <xdr:ext cx="0" cy="16668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1838325"/>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98605" y="0"/>
          <a:ext cx="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0</xdr:rowOff>
    </xdr:from>
    <xdr:ext cx="0" cy="1662642"/>
    <xdr:pic>
      <xdr:nvPicPr>
        <xdr:cNvPr id="4"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0" cy="1662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0</xdr:row>
      <xdr:rowOff>0</xdr:rowOff>
    </xdr:from>
    <xdr:ext cx="0" cy="1834092"/>
    <xdr:pic>
      <xdr:nvPicPr>
        <xdr:cNvPr id="5" name="Imagen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98605" y="0"/>
          <a:ext cx="0" cy="1834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497568</xdr:colOff>
      <xdr:row>1</xdr:row>
      <xdr:rowOff>200478</xdr:rowOff>
    </xdr:from>
    <xdr:ext cx="2078831" cy="1476375"/>
    <xdr:pic>
      <xdr:nvPicPr>
        <xdr:cNvPr id="6" name="Imagen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8248" y="390978"/>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29</xdr:col>
      <xdr:colOff>900430</xdr:colOff>
      <xdr:row>1</xdr:row>
      <xdr:rowOff>22225</xdr:rowOff>
    </xdr:from>
    <xdr:ext cx="1100138" cy="1666875"/>
    <xdr:pic>
      <xdr:nvPicPr>
        <xdr:cNvPr id="7"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60730" y="212725"/>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98424</xdr:colOff>
      <xdr:row>15</xdr:row>
      <xdr:rowOff>117474</xdr:rowOff>
    </xdr:from>
    <xdr:to>
      <xdr:col>12</xdr:col>
      <xdr:colOff>561340</xdr:colOff>
      <xdr:row>34</xdr:row>
      <xdr:rowOff>76199</xdr:rowOff>
    </xdr:to>
    <xdr:graphicFrame macro="">
      <xdr:nvGraphicFramePr>
        <xdr:cNvPr id="8"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5602</xdr:colOff>
      <xdr:row>15</xdr:row>
      <xdr:rowOff>118780</xdr:rowOff>
    </xdr:from>
    <xdr:to>
      <xdr:col>13</xdr:col>
      <xdr:colOff>235324</xdr:colOff>
      <xdr:row>33</xdr:row>
      <xdr:rowOff>134471</xdr:rowOff>
    </xdr:to>
    <xdr:graphicFrame macro="">
      <xdr:nvGraphicFramePr>
        <xdr:cNvPr id="2"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30069</xdr:rowOff>
    </xdr:from>
    <xdr:ext cx="2078831" cy="1476375"/>
    <xdr:pic>
      <xdr:nvPicPr>
        <xdr:cNvPr id="3"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0069"/>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29</xdr:col>
      <xdr:colOff>834650</xdr:colOff>
      <xdr:row>0</xdr:row>
      <xdr:rowOff>108110</xdr:rowOff>
    </xdr:from>
    <xdr:ext cx="1100138" cy="1666875"/>
    <xdr:pic>
      <xdr:nvPicPr>
        <xdr:cNvPr id="4"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59670" y="108110"/>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30</xdr:col>
      <xdr:colOff>87210</xdr:colOff>
      <xdr:row>0</xdr:row>
      <xdr:rowOff>269420</xdr:rowOff>
    </xdr:from>
    <xdr:ext cx="1104900" cy="1666875"/>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19410" y="193220"/>
          <a:ext cx="11049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130175</xdr:colOff>
      <xdr:row>0</xdr:row>
      <xdr:rowOff>215900</xdr:rowOff>
    </xdr:from>
    <xdr:ext cx="2078831" cy="1476375"/>
    <xdr:pic>
      <xdr:nvPicPr>
        <xdr:cNvPr id="3"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175" y="193040"/>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12370</xdr:colOff>
      <xdr:row>13</xdr:row>
      <xdr:rowOff>118998</xdr:rowOff>
    </xdr:from>
    <xdr:to>
      <xdr:col>13</xdr:col>
      <xdr:colOff>12369</xdr:colOff>
      <xdr:row>31</xdr:row>
      <xdr:rowOff>74220</xdr:rowOff>
    </xdr:to>
    <xdr:graphicFrame macro="">
      <xdr:nvGraphicFramePr>
        <xdr:cNvPr id="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xdr:colOff>
      <xdr:row>16</xdr:row>
      <xdr:rowOff>33618</xdr:rowOff>
    </xdr:from>
    <xdr:to>
      <xdr:col>13</xdr:col>
      <xdr:colOff>134470</xdr:colOff>
      <xdr:row>32</xdr:row>
      <xdr:rowOff>123265</xdr:rowOff>
    </xdr:to>
    <xdr:graphicFrame macro="">
      <xdr:nvGraphicFramePr>
        <xdr:cNvPr id="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30069</xdr:rowOff>
    </xdr:from>
    <xdr:ext cx="2078831" cy="1476375"/>
    <xdr:pic>
      <xdr:nvPicPr>
        <xdr:cNvPr id="3"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0069"/>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241643</xdr:colOff>
      <xdr:row>0</xdr:row>
      <xdr:rowOff>131374</xdr:rowOff>
    </xdr:from>
    <xdr:ext cx="1100138" cy="1666875"/>
    <xdr:pic>
      <xdr:nvPicPr>
        <xdr:cNvPr id="4"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485966" y="131374"/>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1.xml><?xml version="1.0" encoding="utf-8"?>
<xdr:wsDr xmlns:xdr="http://schemas.openxmlformats.org/drawingml/2006/spreadsheetDrawing" xmlns:a="http://schemas.openxmlformats.org/drawingml/2006/main">
  <xdr:twoCellAnchor>
    <xdr:from>
      <xdr:col>0</xdr:col>
      <xdr:colOff>66673</xdr:colOff>
      <xdr:row>13</xdr:row>
      <xdr:rowOff>114299</xdr:rowOff>
    </xdr:from>
    <xdr:to>
      <xdr:col>12</xdr:col>
      <xdr:colOff>561974</xdr:colOff>
      <xdr:row>30</xdr:row>
      <xdr:rowOff>104775</xdr:rowOff>
    </xdr:to>
    <xdr:graphicFrame macro="">
      <xdr:nvGraphicFramePr>
        <xdr:cNvPr id="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30069</xdr:rowOff>
    </xdr:from>
    <xdr:ext cx="2078831" cy="1476375"/>
    <xdr:pic>
      <xdr:nvPicPr>
        <xdr:cNvPr id="3" name="Imagen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0069"/>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764801</xdr:colOff>
      <xdr:row>0</xdr:row>
      <xdr:rowOff>234203</xdr:rowOff>
    </xdr:from>
    <xdr:ext cx="1100138" cy="1666875"/>
    <xdr:pic>
      <xdr:nvPicPr>
        <xdr:cNvPr id="4"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853901" y="234203"/>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66675</xdr:colOff>
      <xdr:row>9</xdr:row>
      <xdr:rowOff>0</xdr:rowOff>
    </xdr:from>
    <xdr:ext cx="0" cy="5052811"/>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547360"/>
          <a:ext cx="0" cy="5052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9</xdr:row>
      <xdr:rowOff>0</xdr:rowOff>
    </xdr:from>
    <xdr:ext cx="0" cy="5326353"/>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92965" y="5547360"/>
          <a:ext cx="0" cy="532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xdr:row>
      <xdr:rowOff>0</xdr:rowOff>
    </xdr:from>
    <xdr:ext cx="0" cy="4677312"/>
    <xdr:pic>
      <xdr:nvPicPr>
        <xdr:cNvPr id="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47360"/>
          <a:ext cx="0" cy="4677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504825</xdr:colOff>
      <xdr:row>9</xdr:row>
      <xdr:rowOff>0</xdr:rowOff>
    </xdr:from>
    <xdr:ext cx="0" cy="4807979"/>
    <xdr:pic>
      <xdr:nvPicPr>
        <xdr:cNvPr id="5"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69165" y="5547360"/>
          <a:ext cx="0" cy="480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13</xdr:row>
      <xdr:rowOff>157766</xdr:rowOff>
    </xdr:from>
    <xdr:to>
      <xdr:col>13</xdr:col>
      <xdr:colOff>160986</xdr:colOff>
      <xdr:row>31</xdr:row>
      <xdr:rowOff>53662</xdr:rowOff>
    </xdr:to>
    <xdr:graphicFrame macro="">
      <xdr:nvGraphicFramePr>
        <xdr:cNvPr id="6"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30069</xdr:rowOff>
    </xdr:from>
    <xdr:ext cx="2078831" cy="1476375"/>
    <xdr:pic>
      <xdr:nvPicPr>
        <xdr:cNvPr id="7" name="Imagen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069"/>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29</xdr:col>
      <xdr:colOff>867697</xdr:colOff>
      <xdr:row>0</xdr:row>
      <xdr:rowOff>172258</xdr:rowOff>
    </xdr:from>
    <xdr:ext cx="1100138" cy="1666875"/>
    <xdr:pic>
      <xdr:nvPicPr>
        <xdr:cNvPr id="8"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42228" y="172258"/>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66675</xdr:colOff>
      <xdr:row>9</xdr:row>
      <xdr:rowOff>0</xdr:rowOff>
    </xdr:from>
    <xdr:ext cx="0" cy="16668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574280"/>
          <a:ext cx="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14</xdr:row>
      <xdr:rowOff>116680</xdr:rowOff>
    </xdr:from>
    <xdr:to>
      <xdr:col>12</xdr:col>
      <xdr:colOff>607219</xdr:colOff>
      <xdr:row>31</xdr:row>
      <xdr:rowOff>154781</xdr:rowOff>
    </xdr:to>
    <xdr:graphicFrame macro="">
      <xdr:nvGraphicFramePr>
        <xdr:cNvPr id="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30069</xdr:rowOff>
    </xdr:from>
    <xdr:ext cx="2078831" cy="1476375"/>
    <xdr:pic>
      <xdr:nvPicPr>
        <xdr:cNvPr id="5"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069"/>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313816</xdr:colOff>
      <xdr:row>0</xdr:row>
      <xdr:rowOff>126929</xdr:rowOff>
    </xdr:from>
    <xdr:ext cx="1100138" cy="1666875"/>
    <xdr:pic>
      <xdr:nvPicPr>
        <xdr:cNvPr id="6"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372922" y="126929"/>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66675</xdr:colOff>
      <xdr:row>9</xdr:row>
      <xdr:rowOff>0</xdr:rowOff>
    </xdr:from>
    <xdr:ext cx="0" cy="16668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574280"/>
          <a:ext cx="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xdr:row>
      <xdr:rowOff>0</xdr:rowOff>
    </xdr:from>
    <xdr:ext cx="0" cy="1962150"/>
    <xdr:pic>
      <xdr:nvPicPr>
        <xdr:cNvPr id="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74280"/>
          <a:ext cx="0" cy="196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476250</xdr:colOff>
      <xdr:row>9</xdr:row>
      <xdr:rowOff>0</xdr:rowOff>
    </xdr:from>
    <xdr:ext cx="0" cy="1885950"/>
    <xdr:pic>
      <xdr:nvPicPr>
        <xdr:cNvPr id="5"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89970" y="7574280"/>
          <a:ext cx="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28574</xdr:colOff>
      <xdr:row>13</xdr:row>
      <xdr:rowOff>38100</xdr:rowOff>
    </xdr:from>
    <xdr:to>
      <xdr:col>12</xdr:col>
      <xdr:colOff>428624</xdr:colOff>
      <xdr:row>30</xdr:row>
      <xdr:rowOff>200025</xdr:rowOff>
    </xdr:to>
    <xdr:graphicFrame macro="">
      <xdr:nvGraphicFramePr>
        <xdr:cNvPr id="6"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30069</xdr:rowOff>
    </xdr:from>
    <xdr:ext cx="2078831" cy="1476375"/>
    <xdr:pic>
      <xdr:nvPicPr>
        <xdr:cNvPr id="7" name="Imagen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069"/>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288217</xdr:colOff>
      <xdr:row>0</xdr:row>
      <xdr:rowOff>67767</xdr:rowOff>
    </xdr:from>
    <xdr:ext cx="1100138" cy="1666875"/>
    <xdr:pic>
      <xdr:nvPicPr>
        <xdr:cNvPr id="8"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69480" y="67767"/>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66675</xdr:colOff>
      <xdr:row>9</xdr:row>
      <xdr:rowOff>0</xdr:rowOff>
    </xdr:from>
    <xdr:ext cx="0" cy="16668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574280"/>
          <a:ext cx="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xdr:row>
      <xdr:rowOff>0</xdr:rowOff>
    </xdr:from>
    <xdr:ext cx="0" cy="1962150"/>
    <xdr:pic>
      <xdr:nvPicPr>
        <xdr:cNvPr id="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74280"/>
          <a:ext cx="0" cy="196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23812</xdr:colOff>
      <xdr:row>13</xdr:row>
      <xdr:rowOff>119062</xdr:rowOff>
    </xdr:from>
    <xdr:to>
      <xdr:col>7</xdr:col>
      <xdr:colOff>690562</xdr:colOff>
      <xdr:row>30</xdr:row>
      <xdr:rowOff>142874</xdr:rowOff>
    </xdr:to>
    <xdr:graphicFrame macro="">
      <xdr:nvGraphicFramePr>
        <xdr:cNvPr id="6"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30069</xdr:rowOff>
    </xdr:from>
    <xdr:ext cx="2078831" cy="1476375"/>
    <xdr:pic>
      <xdr:nvPicPr>
        <xdr:cNvPr id="7" name="Imagen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069"/>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323123</xdr:colOff>
      <xdr:row>0</xdr:row>
      <xdr:rowOff>221503</xdr:rowOff>
    </xdr:from>
    <xdr:ext cx="1100138" cy="1666875"/>
    <xdr:pic>
      <xdr:nvPicPr>
        <xdr:cNvPr id="8"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686456" y="221503"/>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66675</xdr:colOff>
      <xdr:row>9</xdr:row>
      <xdr:rowOff>0</xdr:rowOff>
    </xdr:from>
    <xdr:ext cx="0" cy="16668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574280"/>
          <a:ext cx="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xdr:row>
      <xdr:rowOff>0</xdr:rowOff>
    </xdr:from>
    <xdr:ext cx="0" cy="1962150"/>
    <xdr:pic>
      <xdr:nvPicPr>
        <xdr:cNvPr id="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74280"/>
          <a:ext cx="0" cy="196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13</xdr:row>
      <xdr:rowOff>66673</xdr:rowOff>
    </xdr:from>
    <xdr:to>
      <xdr:col>12</xdr:col>
      <xdr:colOff>619125</xdr:colOff>
      <xdr:row>28</xdr:row>
      <xdr:rowOff>114299</xdr:rowOff>
    </xdr:to>
    <xdr:graphicFrame macro="">
      <xdr:nvGraphicFramePr>
        <xdr:cNvPr id="6"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30069</xdr:rowOff>
    </xdr:from>
    <xdr:ext cx="2078831" cy="1476375"/>
    <xdr:pic>
      <xdr:nvPicPr>
        <xdr:cNvPr id="7" name="Imagen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069"/>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30</xdr:col>
      <xdr:colOff>378108</xdr:colOff>
      <xdr:row>0</xdr:row>
      <xdr:rowOff>120779</xdr:rowOff>
    </xdr:from>
    <xdr:ext cx="1100138" cy="1666875"/>
    <xdr:pic>
      <xdr:nvPicPr>
        <xdr:cNvPr id="8"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246694" y="120779"/>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66675</xdr:colOff>
      <xdr:row>9</xdr:row>
      <xdr:rowOff>0</xdr:rowOff>
    </xdr:from>
    <xdr:ext cx="0" cy="16668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574280"/>
          <a:ext cx="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xdr:row>
      <xdr:rowOff>0</xdr:rowOff>
    </xdr:from>
    <xdr:ext cx="0" cy="1962150"/>
    <xdr:pic>
      <xdr:nvPicPr>
        <xdr:cNvPr id="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74280"/>
          <a:ext cx="0" cy="196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476250</xdr:colOff>
      <xdr:row>9</xdr:row>
      <xdr:rowOff>0</xdr:rowOff>
    </xdr:from>
    <xdr:ext cx="0" cy="1885950"/>
    <xdr:pic>
      <xdr:nvPicPr>
        <xdr:cNvPr id="5"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93830" y="7574280"/>
          <a:ext cx="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13</xdr:row>
      <xdr:rowOff>38101</xdr:rowOff>
    </xdr:from>
    <xdr:to>
      <xdr:col>12</xdr:col>
      <xdr:colOff>609600</xdr:colOff>
      <xdr:row>28</xdr:row>
      <xdr:rowOff>180976</xdr:rowOff>
    </xdr:to>
    <xdr:graphicFrame macro="">
      <xdr:nvGraphicFramePr>
        <xdr:cNvPr id="6"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30069</xdr:rowOff>
    </xdr:from>
    <xdr:ext cx="2078831" cy="1476375"/>
    <xdr:pic>
      <xdr:nvPicPr>
        <xdr:cNvPr id="7" name="Imagen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069"/>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505358</xdr:colOff>
      <xdr:row>0</xdr:row>
      <xdr:rowOff>116275</xdr:rowOff>
    </xdr:from>
    <xdr:ext cx="1100138" cy="1666875"/>
    <xdr:pic>
      <xdr:nvPicPr>
        <xdr:cNvPr id="8"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77729" y="116275"/>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66675</xdr:colOff>
      <xdr:row>9</xdr:row>
      <xdr:rowOff>0</xdr:rowOff>
    </xdr:from>
    <xdr:ext cx="0" cy="16668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574280"/>
          <a:ext cx="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9</xdr:row>
      <xdr:rowOff>0</xdr:rowOff>
    </xdr:from>
    <xdr:ext cx="0" cy="1838325"/>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2865" y="7574280"/>
          <a:ext cx="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xdr:row>
      <xdr:rowOff>0</xdr:rowOff>
    </xdr:from>
    <xdr:ext cx="0" cy="1962150"/>
    <xdr:pic>
      <xdr:nvPicPr>
        <xdr:cNvPr id="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74280"/>
          <a:ext cx="0" cy="196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9524</xdr:colOff>
      <xdr:row>13</xdr:row>
      <xdr:rowOff>28574</xdr:rowOff>
    </xdr:from>
    <xdr:to>
      <xdr:col>12</xdr:col>
      <xdr:colOff>628650</xdr:colOff>
      <xdr:row>28</xdr:row>
      <xdr:rowOff>123824</xdr:rowOff>
    </xdr:to>
    <xdr:graphicFrame macro="">
      <xdr:nvGraphicFramePr>
        <xdr:cNvPr id="6"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30069</xdr:rowOff>
    </xdr:from>
    <xdr:ext cx="2078831" cy="1476375"/>
    <xdr:pic>
      <xdr:nvPicPr>
        <xdr:cNvPr id="7" name="Imagen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069"/>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25</xdr:col>
      <xdr:colOff>361425</xdr:colOff>
      <xdr:row>0</xdr:row>
      <xdr:rowOff>251741</xdr:rowOff>
    </xdr:from>
    <xdr:ext cx="1100138" cy="1666875"/>
    <xdr:pic>
      <xdr:nvPicPr>
        <xdr:cNvPr id="8"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25711" y="251741"/>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66675</xdr:colOff>
      <xdr:row>9</xdr:row>
      <xdr:rowOff>0</xdr:rowOff>
    </xdr:from>
    <xdr:ext cx="0" cy="16668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574280"/>
          <a:ext cx="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xdr:row>
      <xdr:rowOff>0</xdr:rowOff>
    </xdr:from>
    <xdr:ext cx="0" cy="1962150"/>
    <xdr:pic>
      <xdr:nvPicPr>
        <xdr:cNvPr id="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74280"/>
          <a:ext cx="0" cy="196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13</xdr:row>
      <xdr:rowOff>61440</xdr:rowOff>
    </xdr:from>
    <xdr:to>
      <xdr:col>13</xdr:col>
      <xdr:colOff>34323</xdr:colOff>
      <xdr:row>29</xdr:row>
      <xdr:rowOff>223108</xdr:rowOff>
    </xdr:to>
    <xdr:graphicFrame macro="">
      <xdr:nvGraphicFramePr>
        <xdr:cNvPr id="6"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30069</xdr:rowOff>
    </xdr:from>
    <xdr:ext cx="2078831" cy="1476375"/>
    <xdr:pic>
      <xdr:nvPicPr>
        <xdr:cNvPr id="7" name="Imagen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069"/>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30</xdr:col>
      <xdr:colOff>686710</xdr:colOff>
      <xdr:row>0</xdr:row>
      <xdr:rowOff>162128</xdr:rowOff>
    </xdr:from>
    <xdr:ext cx="1100138" cy="1666875"/>
    <xdr:pic>
      <xdr:nvPicPr>
        <xdr:cNvPr id="8"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8497" y="162128"/>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31</xdr:col>
      <xdr:colOff>137652</xdr:colOff>
      <xdr:row>0</xdr:row>
      <xdr:rowOff>211143</xdr:rowOff>
    </xdr:from>
    <xdr:ext cx="1104900" cy="1666875"/>
    <xdr:pic>
      <xdr:nvPicPr>
        <xdr:cNvPr id="2"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17452" y="211143"/>
          <a:ext cx="11049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130175</xdr:colOff>
      <xdr:row>0</xdr:row>
      <xdr:rowOff>215900</xdr:rowOff>
    </xdr:from>
    <xdr:ext cx="2078831" cy="1476375"/>
    <xdr:pic>
      <xdr:nvPicPr>
        <xdr:cNvPr id="3"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175" y="215900"/>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15</xdr:row>
      <xdr:rowOff>73024</xdr:rowOff>
    </xdr:from>
    <xdr:to>
      <xdr:col>13</xdr:col>
      <xdr:colOff>169333</xdr:colOff>
      <xdr:row>33</xdr:row>
      <xdr:rowOff>105834</xdr:rowOff>
    </xdr:to>
    <xdr:graphicFrame macro="">
      <xdr:nvGraphicFramePr>
        <xdr:cNvPr id="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13</xdr:row>
      <xdr:rowOff>104775</xdr:rowOff>
    </xdr:from>
    <xdr:to>
      <xdr:col>12</xdr:col>
      <xdr:colOff>609600</xdr:colOff>
      <xdr:row>28</xdr:row>
      <xdr:rowOff>209550</xdr:rowOff>
    </xdr:to>
    <xdr:graphicFrame macro="">
      <xdr:nvGraphicFramePr>
        <xdr:cNvPr id="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30069</xdr:rowOff>
    </xdr:from>
    <xdr:ext cx="2078831" cy="1476375"/>
    <xdr:pic>
      <xdr:nvPicPr>
        <xdr:cNvPr id="3"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0069"/>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661791</xdr:colOff>
      <xdr:row>0</xdr:row>
      <xdr:rowOff>193281</xdr:rowOff>
    </xdr:from>
    <xdr:ext cx="1100138" cy="1666875"/>
    <xdr:pic>
      <xdr:nvPicPr>
        <xdr:cNvPr id="4"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088124" y="193281"/>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0</xdr:colOff>
      <xdr:row>0</xdr:row>
      <xdr:rowOff>30069</xdr:rowOff>
    </xdr:from>
    <xdr:ext cx="2078831" cy="1476375"/>
    <xdr:pic>
      <xdr:nvPicPr>
        <xdr:cNvPr id="3"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069"/>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661791</xdr:colOff>
      <xdr:row>0</xdr:row>
      <xdr:rowOff>193281</xdr:rowOff>
    </xdr:from>
    <xdr:ext cx="1100138" cy="1666875"/>
    <xdr:pic>
      <xdr:nvPicPr>
        <xdr:cNvPr id="4"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30551" y="193281"/>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14110</xdr:colOff>
      <xdr:row>15</xdr:row>
      <xdr:rowOff>187677</xdr:rowOff>
    </xdr:from>
    <xdr:to>
      <xdr:col>8</xdr:col>
      <xdr:colOff>733777</xdr:colOff>
      <xdr:row>30</xdr:row>
      <xdr:rowOff>126999</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2.xml><?xml version="1.0" encoding="utf-8"?>
<xdr:wsDr xmlns:xdr="http://schemas.openxmlformats.org/drawingml/2006/spreadsheetDrawing" xmlns:a="http://schemas.openxmlformats.org/drawingml/2006/main">
  <xdr:oneCellAnchor>
    <xdr:from>
      <xdr:col>0</xdr:col>
      <xdr:colOff>0</xdr:colOff>
      <xdr:row>0</xdr:row>
      <xdr:rowOff>30069</xdr:rowOff>
    </xdr:from>
    <xdr:ext cx="2078831" cy="1476375"/>
    <xdr:pic>
      <xdr:nvPicPr>
        <xdr:cNvPr id="2"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069"/>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661791</xdr:colOff>
      <xdr:row>0</xdr:row>
      <xdr:rowOff>193281</xdr:rowOff>
    </xdr:from>
    <xdr:ext cx="1100138" cy="1666875"/>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30551" y="193281"/>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14110</xdr:colOff>
      <xdr:row>18</xdr:row>
      <xdr:rowOff>187677</xdr:rowOff>
    </xdr:from>
    <xdr:to>
      <xdr:col>8</xdr:col>
      <xdr:colOff>733777</xdr:colOff>
      <xdr:row>33</xdr:row>
      <xdr:rowOff>126999</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31</xdr:col>
      <xdr:colOff>137652</xdr:colOff>
      <xdr:row>0</xdr:row>
      <xdr:rowOff>211143</xdr:rowOff>
    </xdr:from>
    <xdr:ext cx="1104900" cy="1666875"/>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50552" y="211143"/>
          <a:ext cx="11049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130175</xdr:colOff>
      <xdr:row>0</xdr:row>
      <xdr:rowOff>215900</xdr:rowOff>
    </xdr:from>
    <xdr:ext cx="2078831" cy="1476375"/>
    <xdr:pic>
      <xdr:nvPicPr>
        <xdr:cNvPr id="3"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175" y="215900"/>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15</xdr:row>
      <xdr:rowOff>166687</xdr:rowOff>
    </xdr:from>
    <xdr:to>
      <xdr:col>13</xdr:col>
      <xdr:colOff>104774</xdr:colOff>
      <xdr:row>31</xdr:row>
      <xdr:rowOff>47625</xdr:rowOff>
    </xdr:to>
    <xdr:graphicFrame macro="">
      <xdr:nvGraphicFramePr>
        <xdr:cNvPr id="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31</xdr:col>
      <xdr:colOff>137652</xdr:colOff>
      <xdr:row>0</xdr:row>
      <xdr:rowOff>211143</xdr:rowOff>
    </xdr:from>
    <xdr:ext cx="1104900" cy="1666875"/>
    <xdr:pic>
      <xdr:nvPicPr>
        <xdr:cNvPr id="2"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15372" y="211143"/>
          <a:ext cx="11049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130175</xdr:colOff>
      <xdr:row>0</xdr:row>
      <xdr:rowOff>215900</xdr:rowOff>
    </xdr:from>
    <xdr:ext cx="2078831" cy="1476375"/>
    <xdr:pic>
      <xdr:nvPicPr>
        <xdr:cNvPr id="3"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175" y="215900"/>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14</xdr:row>
      <xdr:rowOff>178594</xdr:rowOff>
    </xdr:from>
    <xdr:to>
      <xdr:col>16</xdr:col>
      <xdr:colOff>848320</xdr:colOff>
      <xdr:row>33</xdr:row>
      <xdr:rowOff>0</xdr:rowOff>
    </xdr:to>
    <xdr:graphicFrame macro="">
      <xdr:nvGraphicFramePr>
        <xdr:cNvPr id="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0</xdr:col>
      <xdr:colOff>130175</xdr:colOff>
      <xdr:row>0</xdr:row>
      <xdr:rowOff>215900</xdr:rowOff>
    </xdr:from>
    <xdr:ext cx="2078831" cy="1476375"/>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175" y="215900"/>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30</xdr:col>
      <xdr:colOff>831850</xdr:colOff>
      <xdr:row>0</xdr:row>
      <xdr:rowOff>215900</xdr:rowOff>
    </xdr:from>
    <xdr:ext cx="1100138" cy="1666875"/>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35850" y="215900"/>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174624</xdr:colOff>
      <xdr:row>16</xdr:row>
      <xdr:rowOff>184149</xdr:rowOff>
    </xdr:from>
    <xdr:to>
      <xdr:col>12</xdr:col>
      <xdr:colOff>1079500</xdr:colOff>
      <xdr:row>35</xdr:row>
      <xdr:rowOff>142874</xdr:rowOff>
    </xdr:to>
    <xdr:graphicFrame macro="">
      <xdr:nvGraphicFramePr>
        <xdr:cNvPr id="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130175</xdr:colOff>
      <xdr:row>0</xdr:row>
      <xdr:rowOff>215900</xdr:rowOff>
    </xdr:from>
    <xdr:ext cx="2078831" cy="1476375"/>
    <xdr:pic>
      <xdr:nvPicPr>
        <xdr:cNvPr id="2"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175" y="215900"/>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30</xdr:col>
      <xdr:colOff>831850</xdr:colOff>
      <xdr:row>0</xdr:row>
      <xdr:rowOff>215900</xdr:rowOff>
    </xdr:from>
    <xdr:ext cx="1100138" cy="1666875"/>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16990" y="215900"/>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16</xdr:row>
      <xdr:rowOff>185370</xdr:rowOff>
    </xdr:from>
    <xdr:to>
      <xdr:col>15</xdr:col>
      <xdr:colOff>12212</xdr:colOff>
      <xdr:row>35</xdr:row>
      <xdr:rowOff>36634</xdr:rowOff>
    </xdr:to>
    <xdr:graphicFrame macro="">
      <xdr:nvGraphicFramePr>
        <xdr:cNvPr id="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0</xdr:col>
      <xdr:colOff>66675</xdr:colOff>
      <xdr:row>9</xdr:row>
      <xdr:rowOff>0</xdr:rowOff>
    </xdr:from>
    <xdr:ext cx="0" cy="16668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547360"/>
          <a:ext cx="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428625</xdr:colOff>
      <xdr:row>9</xdr:row>
      <xdr:rowOff>0</xdr:rowOff>
    </xdr:from>
    <xdr:ext cx="0" cy="1838325"/>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0025" y="5547360"/>
          <a:ext cx="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130175</xdr:colOff>
      <xdr:row>0</xdr:row>
      <xdr:rowOff>215900</xdr:rowOff>
    </xdr:from>
    <xdr:ext cx="2078831" cy="1476375"/>
    <xdr:pic>
      <xdr:nvPicPr>
        <xdr:cNvPr id="4"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175" y="215900"/>
          <a:ext cx="2078831"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30</xdr:col>
      <xdr:colOff>831850</xdr:colOff>
      <xdr:row>0</xdr:row>
      <xdr:rowOff>215900</xdr:rowOff>
    </xdr:from>
    <xdr:ext cx="1100138" cy="1666875"/>
    <xdr:pic>
      <xdr:nvPicPr>
        <xdr:cNvPr id="5"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46530" y="215900"/>
          <a:ext cx="11001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xdr:colOff>
      <xdr:row>13</xdr:row>
      <xdr:rowOff>109537</xdr:rowOff>
    </xdr:from>
    <xdr:to>
      <xdr:col>13</xdr:col>
      <xdr:colOff>66675</xdr:colOff>
      <xdr:row>31</xdr:row>
      <xdr:rowOff>123825</xdr:rowOff>
    </xdr:to>
    <xdr:graphicFrame macro="">
      <xdr:nvGraphicFramePr>
        <xdr:cNvPr id="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PDI%20SEGUIMIENTO%202018-27-03-2019-JEF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icauca/Desktop/FICHAS%20Y%20EVIDENCIAS%20SGMTO%20%202018%20PDI/PDI%20SEGUIMIENTO%202018%20HAND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ESTRATEGICO"/>
      <sheetName val="DESCRIPCION DE INDICADORES"/>
      <sheetName val="Pesos"/>
      <sheetName val="1.1 Unidad Pedagogica de Licenc"/>
      <sheetName val="1.3.RG-2017-021"/>
      <sheetName val="1.4.RG-2017-022"/>
      <sheetName val="1.5.RG-2017-023"/>
      <sheetName val="1.6.RG-2017-024"/>
      <sheetName val="1.7.RG-2017-025"/>
      <sheetName val="1.8.Articu. del proce. regional"/>
      <sheetName val="1.9.Egresados"/>
      <sheetName val="1.10.RG-2017-026"/>
      <sheetName val="1.11.Posgrados"/>
      <sheetName val="2.1.RG-2017-009"/>
      <sheetName val="2.2.RG-2017-020"/>
      <sheetName val="3.1. Ecos. de Ciencia y Tec"/>
      <sheetName val="3.2.Excelencia en Investigación"/>
      <sheetName val="3.3.Innovación y transfe."/>
      <sheetName val="3.4.reconoc. e Iteracción soc"/>
      <sheetName val="4.1.RG-2017-027A"/>
      <sheetName val="4.2.RG-2017-028"/>
      <sheetName val="4.3.Deporte y recreación"/>
      <sheetName val="4.4.Atención asistencial"/>
      <sheetName val="4.5.RG-2017-029"/>
      <sheetName val="4.6.RG-2017-037"/>
      <sheetName val="4.7.RG-2017-030"/>
      <sheetName val="4.8.RG-2017-031"/>
      <sheetName val="4.9.RG-2017-027-B"/>
      <sheetName val="5.1.RG-2017-011"/>
      <sheetName val="5.2.RG-2017-010"/>
      <sheetName val="5.3.RG-2017-007"/>
      <sheetName val="5.4.RG-2017-012"/>
      <sheetName val="5.5.RG-2017-013"/>
      <sheetName val="5.6.RG-2017-014"/>
      <sheetName val="5.7.RG-2017-015"/>
      <sheetName val="5.8.RG-017-016"/>
      <sheetName val="5.9.RG-2017-017"/>
      <sheetName val="5.10.RG-2017-018"/>
      <sheetName val="5.11.RG-2017-036"/>
      <sheetName val="5.12.RG-2017-019"/>
      <sheetName val="5.13.Transpa. y efici universit"/>
    </sheetNames>
    <sheetDataSet>
      <sheetData sheetId="0">
        <row r="5">
          <cell r="A5" t="str">
            <v>Para 2022 la Universidad del Cauca, como  una institución de educación superior de carácter autónomo, comprometida con la paz, la educación y la equidad, será reconocida en el ámbito nacional e internacional por  una educación pública de calidad reflejada en la implementación de un modelo de gobernanza universitaria y un sistema de calidad integral, académico, Investigativo (innovación y emprendimiento) y de Interacción social  con pertinencia regional, comprometido  con un proyecto cultural en el posconflicto con  sostenibilidad económica y financiera.</v>
          </cell>
          <cell r="B5" t="str">
            <v>Excelencia Educativa</v>
          </cell>
          <cell r="C5" t="str">
            <v xml:space="preserve">Mejorar las condiciones para mantener una cultura de excelencia  académica, que permita la acreditación de los programas a través del empoderamiento,  el liderazgo y la gestión de la de la comunidad universitaria frente a  los cambios regionales, nacionales e internacionales. </v>
          </cell>
          <cell r="D5" t="str">
            <v>Sistema académico</v>
          </cell>
          <cell r="Q5" t="str">
            <v xml:space="preserve">Los componentes pedagógicos  de las Licenciaturas que tiene la Universidad del Cauca no están integrados o correlacionados   </v>
          </cell>
          <cell r="S5" t="str">
            <v>Inexistencia de directrices y proyectos concretos conducentes a tener las Licenciaturas con una unidad pedagógica</v>
          </cell>
          <cell r="T5" t="str">
            <v>No tener definidos criterios para promover una unidad pedagógica 
Falta de recursos financieros para construir y desarrollar un programa de unidad pedagógica</v>
          </cell>
          <cell r="U5" t="str">
            <v>Armonización de las mallas curriculares</v>
          </cell>
          <cell r="V5" t="str">
            <v>Unidad pedagógica de las licenciaturas</v>
          </cell>
          <cell r="X5" t="str">
            <v xml:space="preserve">Documento diagnóstico que contenga los Lineamientos de las líneas de trabajo a implementar en el proyecto. 
</v>
          </cell>
          <cell r="Y5" t="str">
            <v>No.</v>
          </cell>
          <cell r="Z5">
            <v>1</v>
          </cell>
          <cell r="AR5">
            <v>0</v>
          </cell>
          <cell r="AS5">
            <v>0</v>
          </cell>
          <cell r="AT5">
            <v>1</v>
          </cell>
          <cell r="BJ5" t="str">
            <v>Documento diagnóstico</v>
          </cell>
        </row>
        <row r="6">
          <cell r="X6" t="str">
            <v>Acto administrativo aprobación Consejo Académico Lineamientos de diseño curricular Licenciaturas Universidad del Cauca</v>
          </cell>
          <cell r="Y6" t="str">
            <v>No</v>
          </cell>
          <cell r="Z6">
            <v>1</v>
          </cell>
          <cell r="AR6">
            <v>0</v>
          </cell>
          <cell r="AS6">
            <v>0</v>
          </cell>
          <cell r="AT6">
            <v>0</v>
          </cell>
          <cell r="BJ6" t="str">
            <v>Resolución del Consejo Académico</v>
          </cell>
        </row>
        <row r="7">
          <cell r="X7" t="str">
            <v xml:space="preserve">Estudiantes de Licenciatura que ingresaron a la Universidad del Cauca en 2019 obtienen nivel B1 en saber pro en Inglés </v>
          </cell>
          <cell r="Y7" t="str">
            <v>No</v>
          </cell>
          <cell r="Z7">
            <v>300</v>
          </cell>
          <cell r="AR7">
            <v>0</v>
          </cell>
          <cell r="AS7">
            <v>0</v>
          </cell>
          <cell r="AT7">
            <v>0</v>
          </cell>
          <cell r="BJ7" t="str">
            <v>Prueba interna construida e implementada por PFI
Resultados prueba Saber PRO de estudiantes que ingresaron en 2019</v>
          </cell>
        </row>
        <row r="8">
          <cell r="X8" t="str">
            <v>Convenios entre la Universidad del Cauca y entidades  Territoriales, Locales, Regionales y Nacionales para facilitar la práctica pedagógica de los licenciados en formación (1 por Licenciatura por cada año, a cinco años)</v>
          </cell>
          <cell r="Y8" t="str">
            <v>No</v>
          </cell>
          <cell r="Z8">
            <v>36</v>
          </cell>
          <cell r="AR8">
            <v>0</v>
          </cell>
          <cell r="AS8">
            <v>0</v>
          </cell>
          <cell r="AT8">
            <v>0</v>
          </cell>
          <cell r="BJ8" t="str">
            <v>Convenio firmado</v>
          </cell>
        </row>
        <row r="9">
          <cell r="X9" t="str">
            <v>Grupo de investigación interdisciplinar reconocido y clasificado en C en Colciencias</v>
          </cell>
          <cell r="Y9" t="str">
            <v>No</v>
          </cell>
          <cell r="Z9">
            <v>1</v>
          </cell>
          <cell r="AR9">
            <v>0</v>
          </cell>
          <cell r="AS9">
            <v>0</v>
          </cell>
          <cell r="AT9">
            <v>0</v>
          </cell>
          <cell r="BJ9" t="str">
            <v>Publicación de resultados Colciencias</v>
          </cell>
        </row>
      </sheetData>
      <sheetData sheetId="1" refreshError="1"/>
      <sheetData sheetId="2" refreshError="1"/>
      <sheetData sheetId="3">
        <row r="20">
          <cell r="C20" t="str">
            <v>Avance a 2022</v>
          </cell>
        </row>
      </sheetData>
      <sheetData sheetId="4">
        <row r="18">
          <cell r="A18">
            <v>2018</v>
          </cell>
        </row>
      </sheetData>
      <sheetData sheetId="5">
        <row r="19">
          <cell r="A19">
            <v>2018</v>
          </cell>
        </row>
      </sheetData>
      <sheetData sheetId="6">
        <row r="18">
          <cell r="A18">
            <v>2018</v>
          </cell>
        </row>
      </sheetData>
      <sheetData sheetId="7">
        <row r="19">
          <cell r="C19" t="str">
            <v>Avance a 2022</v>
          </cell>
        </row>
      </sheetData>
      <sheetData sheetId="8">
        <row r="21">
          <cell r="A21">
            <v>2018</v>
          </cell>
        </row>
      </sheetData>
      <sheetData sheetId="9">
        <row r="16">
          <cell r="A16">
            <v>2018</v>
          </cell>
        </row>
      </sheetData>
      <sheetData sheetId="10">
        <row r="21">
          <cell r="A21">
            <v>2018</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ESTRATEGICO"/>
      <sheetName val="DESCRIPCION DE INDICADORES"/>
      <sheetName val="Pesos"/>
      <sheetName val="1.1.Unidad Peg. Licenciaturas"/>
      <sheetName val=" 1.2.Plan for. y dllo. profe."/>
      <sheetName val="1.3.RG-2017-021"/>
      <sheetName val="1.4.RG-2017-022"/>
      <sheetName val="1.5.RG-2017-023"/>
      <sheetName val="1.6.RG-2017-024"/>
      <sheetName val="1.7.RG-2017-025"/>
      <sheetName val="1.8.Articu. del proce. regional"/>
      <sheetName val="1.9.Egresados"/>
      <sheetName val="1.10.RG-2017-026"/>
      <sheetName val="1.11.Posgrados"/>
      <sheetName val="2.1.RG-2017-009"/>
      <sheetName val="2.2.RG-2017-020"/>
      <sheetName val="3.1. Ecos. de Ciencia y Tec"/>
      <sheetName val="3.2.Excelencia en Investigación"/>
      <sheetName val="3.3.Innovación y transfe."/>
      <sheetName val="3.4.reconoc. e Iteracción soc"/>
      <sheetName val="4.1.RG-2017-027A"/>
      <sheetName val="4.9.RG-2017-027-B-ha"/>
      <sheetName val="4.2.RG-2017-028-ha"/>
      <sheetName val="4.3.Deporte y recreación-ha"/>
      <sheetName val="4.4.Atención asistencial-ha"/>
      <sheetName val="4.5.RG-2017-029-ha"/>
      <sheetName val="4.6.RG-2017-037-ha"/>
      <sheetName val="4.7.RG-2017-030-ha"/>
      <sheetName val="4.8.RG-2017-031-ha"/>
      <sheetName val="5.1.RG-2017-011-ha"/>
      <sheetName val="5.2.RG-2017-010"/>
      <sheetName val="5.3.RG-2017-007"/>
      <sheetName val="5.4.RG-2017-012"/>
      <sheetName val="5.5.RG-2017-013"/>
      <sheetName val="5.6.RG-2017-014"/>
      <sheetName val="5.7.RG-2017-015"/>
      <sheetName val="5.8.RG-017-016"/>
      <sheetName val="5.9.RG-2017-017"/>
      <sheetName val="5.10.RG-2017-018"/>
      <sheetName val="5.11.RG-2017-036"/>
      <sheetName val="5.12.RG-2017-019"/>
      <sheetName val="5.13.Transpa. y efici universit"/>
    </sheetNames>
    <sheetDataSet>
      <sheetData sheetId="0">
        <row r="62">
          <cell r="W62" t="str">
            <v xml:space="preserve">Adecuación espacio anual </v>
          </cell>
          <cell r="Y62" t="str">
            <v>No.</v>
          </cell>
          <cell r="Z62">
            <v>2</v>
          </cell>
          <cell r="AR62">
            <v>0</v>
          </cell>
          <cell r="AS62">
            <v>0</v>
          </cell>
          <cell r="AT62">
            <v>1</v>
          </cell>
          <cell r="AU62">
            <v>0</v>
          </cell>
          <cell r="AV62">
            <v>0</v>
          </cell>
          <cell r="AW62">
            <v>0</v>
          </cell>
          <cell r="AX62">
            <v>0</v>
          </cell>
          <cell r="AY62">
            <v>0</v>
          </cell>
          <cell r="AZ62">
            <v>0</v>
          </cell>
          <cell r="BA62">
            <v>0</v>
          </cell>
          <cell r="BB62">
            <v>0</v>
          </cell>
          <cell r="BC62">
            <v>0</v>
          </cell>
          <cell r="BD62">
            <v>0</v>
          </cell>
          <cell r="BE62">
            <v>0</v>
          </cell>
          <cell r="BF62">
            <v>0</v>
          </cell>
        </row>
        <row r="63">
          <cell r="Y63" t="str">
            <v>No.</v>
          </cell>
          <cell r="Z63">
            <v>10</v>
          </cell>
          <cell r="AR63">
            <v>0</v>
          </cell>
          <cell r="AS63">
            <v>0</v>
          </cell>
          <cell r="AT63">
            <v>2</v>
          </cell>
          <cell r="AU63">
            <v>0</v>
          </cell>
          <cell r="AV63">
            <v>0</v>
          </cell>
          <cell r="AW63">
            <v>0</v>
          </cell>
          <cell r="AX63">
            <v>0</v>
          </cell>
          <cell r="AY63">
            <v>0</v>
          </cell>
          <cell r="AZ63">
            <v>0</v>
          </cell>
          <cell r="BA63">
            <v>0</v>
          </cell>
          <cell r="BB63">
            <v>0</v>
          </cell>
          <cell r="BC63">
            <v>0</v>
          </cell>
          <cell r="BD63">
            <v>0</v>
          </cell>
          <cell r="BE63">
            <v>0</v>
          </cell>
          <cell r="BF63">
            <v>0</v>
          </cell>
        </row>
        <row r="64">
          <cell r="Y64" t="str">
            <v>No.</v>
          </cell>
          <cell r="Z64">
            <v>7400</v>
          </cell>
          <cell r="AR64">
            <v>0</v>
          </cell>
          <cell r="AS64">
            <v>785</v>
          </cell>
          <cell r="AT64">
            <v>695</v>
          </cell>
          <cell r="AU64">
            <v>0</v>
          </cell>
          <cell r="AV64">
            <v>0</v>
          </cell>
          <cell r="AW64">
            <v>0</v>
          </cell>
          <cell r="AX64">
            <v>0</v>
          </cell>
          <cell r="AY64">
            <v>0</v>
          </cell>
          <cell r="AZ64">
            <v>0</v>
          </cell>
          <cell r="BA64">
            <v>0</v>
          </cell>
          <cell r="BB64">
            <v>0</v>
          </cell>
          <cell r="BC64">
            <v>0</v>
          </cell>
          <cell r="BD64">
            <v>0</v>
          </cell>
          <cell r="BE64">
            <v>0</v>
          </cell>
          <cell r="BF64">
            <v>0</v>
          </cell>
        </row>
        <row r="65">
          <cell r="Y65" t="str">
            <v>No.</v>
          </cell>
          <cell r="Z65">
            <v>650</v>
          </cell>
          <cell r="AR65">
            <v>0</v>
          </cell>
          <cell r="AS65">
            <v>100</v>
          </cell>
          <cell r="AT65">
            <v>28</v>
          </cell>
          <cell r="AU65">
            <v>0</v>
          </cell>
          <cell r="AV65">
            <v>0</v>
          </cell>
          <cell r="AW65">
            <v>0</v>
          </cell>
          <cell r="AX65">
            <v>0</v>
          </cell>
          <cell r="AY65">
            <v>0</v>
          </cell>
          <cell r="AZ65">
            <v>0</v>
          </cell>
          <cell r="BA65">
            <v>0</v>
          </cell>
          <cell r="BB65">
            <v>0</v>
          </cell>
          <cell r="BC65">
            <v>0</v>
          </cell>
          <cell r="BD65">
            <v>0</v>
          </cell>
          <cell r="BE65">
            <v>0</v>
          </cell>
          <cell r="BF65">
            <v>0</v>
          </cell>
        </row>
        <row r="66">
          <cell r="Y66" t="str">
            <v>No.</v>
          </cell>
          <cell r="Z66">
            <v>950</v>
          </cell>
          <cell r="AR66">
            <v>0</v>
          </cell>
          <cell r="AS66">
            <v>180</v>
          </cell>
          <cell r="AT66">
            <v>9</v>
          </cell>
          <cell r="AU66">
            <v>0</v>
          </cell>
          <cell r="AV66">
            <v>0</v>
          </cell>
          <cell r="AW66">
            <v>0</v>
          </cell>
          <cell r="AX66">
            <v>0</v>
          </cell>
          <cell r="AY66">
            <v>0</v>
          </cell>
          <cell r="AZ66">
            <v>0</v>
          </cell>
          <cell r="BA66">
            <v>0</v>
          </cell>
          <cell r="BB66">
            <v>0</v>
          </cell>
          <cell r="BC66">
            <v>0</v>
          </cell>
          <cell r="BD66">
            <v>0</v>
          </cell>
          <cell r="BE66">
            <v>0</v>
          </cell>
          <cell r="BF66">
            <v>0</v>
          </cell>
        </row>
        <row r="67">
          <cell r="W67" t="str">
            <v>Incrementar el numero de universitarios atendidos en deporte</v>
          </cell>
          <cell r="X67" t="str">
            <v>Universitarios atendidos en deporte</v>
          </cell>
          <cell r="Y67" t="str">
            <v>No.</v>
          </cell>
          <cell r="Z67">
            <v>149000</v>
          </cell>
          <cell r="AR67">
            <v>0</v>
          </cell>
          <cell r="AS67">
            <v>6281</v>
          </cell>
          <cell r="AT67">
            <v>23581</v>
          </cell>
          <cell r="AU67">
            <v>0</v>
          </cell>
          <cell r="AV67">
            <v>0</v>
          </cell>
          <cell r="AW67">
            <v>0</v>
          </cell>
          <cell r="AX67">
            <v>0</v>
          </cell>
          <cell r="AY67">
            <v>0</v>
          </cell>
          <cell r="AZ67">
            <v>0</v>
          </cell>
          <cell r="BA67">
            <v>0</v>
          </cell>
          <cell r="BB67">
            <v>0</v>
          </cell>
          <cell r="BC67">
            <v>0</v>
          </cell>
          <cell r="BD67">
            <v>0</v>
          </cell>
          <cell r="BE67">
            <v>0</v>
          </cell>
          <cell r="BF67">
            <v>0</v>
          </cell>
        </row>
        <row r="68">
          <cell r="W68" t="str">
            <v>Incrementar anualmente el numero de servicios solicitados</v>
          </cell>
          <cell r="X68" t="str">
            <v>Servicios solicitados</v>
          </cell>
          <cell r="Y68" t="str">
            <v>No.</v>
          </cell>
          <cell r="Z68">
            <v>7500</v>
          </cell>
          <cell r="AR68">
            <v>0</v>
          </cell>
          <cell r="AS68">
            <v>1060</v>
          </cell>
          <cell r="AT68">
            <v>450</v>
          </cell>
          <cell r="AU68">
            <v>0</v>
          </cell>
          <cell r="AV68">
            <v>0</v>
          </cell>
          <cell r="AW68">
            <v>0</v>
          </cell>
          <cell r="AX68">
            <v>0</v>
          </cell>
          <cell r="AY68">
            <v>0</v>
          </cell>
          <cell r="AZ68">
            <v>0</v>
          </cell>
          <cell r="BA68">
            <v>0</v>
          </cell>
          <cell r="BB68">
            <v>0</v>
          </cell>
          <cell r="BC68">
            <v>0</v>
          </cell>
          <cell r="BD68">
            <v>0</v>
          </cell>
          <cell r="BE68">
            <v>0</v>
          </cell>
          <cell r="BF68">
            <v>0</v>
          </cell>
        </row>
        <row r="69">
          <cell r="W69" t="str">
            <v>Incrementar anualmente el numero de atenciones realizadas en promoción y prevención</v>
          </cell>
          <cell r="X69" t="str">
            <v>Atenciones realizadas en promoción y prevención</v>
          </cell>
          <cell r="Y69" t="str">
            <v>No.</v>
          </cell>
          <cell r="Z69">
            <v>167200</v>
          </cell>
          <cell r="AR69">
            <v>0</v>
          </cell>
          <cell r="AS69">
            <v>25630</v>
          </cell>
          <cell r="AT69">
            <v>7809</v>
          </cell>
          <cell r="AX69">
            <v>0</v>
          </cell>
          <cell r="AY69">
            <v>0</v>
          </cell>
          <cell r="AZ69">
            <v>0</v>
          </cell>
          <cell r="BA69">
            <v>0</v>
          </cell>
          <cell r="BB69">
            <v>0</v>
          </cell>
          <cell r="BC69">
            <v>0</v>
          </cell>
          <cell r="BD69">
            <v>0</v>
          </cell>
          <cell r="BE69">
            <v>0</v>
          </cell>
          <cell r="BF69">
            <v>0</v>
          </cell>
          <cell r="BJ69" t="str">
            <v xml:space="preserve">Documentos, imágenes y actividades de prevencion del consumo de SPA y otras adicciones </v>
          </cell>
        </row>
        <row r="70">
          <cell r="X70" t="str">
            <v>Campañas realizadas</v>
          </cell>
          <cell r="Y70" t="str">
            <v>No.</v>
          </cell>
          <cell r="Z70">
            <v>5</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row>
        <row r="71">
          <cell r="X71" t="str">
            <v>Bicicletas adquiridas</v>
          </cell>
          <cell r="Y71" t="str">
            <v>No.</v>
          </cell>
          <cell r="Z71">
            <v>120</v>
          </cell>
          <cell r="AR71">
            <v>0</v>
          </cell>
          <cell r="AS71">
            <v>0</v>
          </cell>
          <cell r="AT71">
            <v>24</v>
          </cell>
          <cell r="AU71">
            <v>0</v>
          </cell>
          <cell r="AV71">
            <v>0</v>
          </cell>
          <cell r="AW71">
            <v>0</v>
          </cell>
          <cell r="AX71">
            <v>0</v>
          </cell>
          <cell r="AY71">
            <v>0</v>
          </cell>
          <cell r="AZ71">
            <v>0</v>
          </cell>
          <cell r="BA71">
            <v>0</v>
          </cell>
          <cell r="BB71">
            <v>0</v>
          </cell>
          <cell r="BC71">
            <v>0</v>
          </cell>
          <cell r="BD71">
            <v>0</v>
          </cell>
          <cell r="BE71">
            <v>0</v>
          </cell>
          <cell r="BF71">
            <v>0</v>
          </cell>
        </row>
        <row r="72">
          <cell r="X72" t="str">
            <v>Zonas de estacionamiento adecuadas</v>
          </cell>
          <cell r="Y72" t="str">
            <v>No.</v>
          </cell>
          <cell r="Z72">
            <v>5</v>
          </cell>
          <cell r="AR72">
            <v>0</v>
          </cell>
          <cell r="AS72">
            <v>0</v>
          </cell>
          <cell r="AT72">
            <v>2</v>
          </cell>
          <cell r="AU72">
            <v>0</v>
          </cell>
          <cell r="AV72">
            <v>0</v>
          </cell>
          <cell r="AW72">
            <v>0</v>
          </cell>
          <cell r="AX72">
            <v>0</v>
          </cell>
          <cell r="AY72">
            <v>0</v>
          </cell>
          <cell r="AZ72">
            <v>0</v>
          </cell>
          <cell r="BA72">
            <v>0</v>
          </cell>
          <cell r="BB72">
            <v>0</v>
          </cell>
          <cell r="BC72">
            <v>0</v>
          </cell>
          <cell r="BD72">
            <v>0</v>
          </cell>
          <cell r="BE72">
            <v>0</v>
          </cell>
          <cell r="BF72">
            <v>0</v>
          </cell>
        </row>
        <row r="73">
          <cell r="X73" t="str">
            <v>Acto administrativo aprobado y socializado</v>
          </cell>
          <cell r="Y73" t="str">
            <v>No.</v>
          </cell>
          <cell r="Z73">
            <v>2</v>
          </cell>
          <cell r="AR73">
            <v>0.1</v>
          </cell>
          <cell r="AS73">
            <v>0.1</v>
          </cell>
          <cell r="AT73">
            <v>0.2</v>
          </cell>
          <cell r="AU73">
            <v>0</v>
          </cell>
          <cell r="AV73">
            <v>0</v>
          </cell>
          <cell r="AW73">
            <v>0</v>
          </cell>
          <cell r="AX73">
            <v>0</v>
          </cell>
          <cell r="AY73">
            <v>0</v>
          </cell>
          <cell r="AZ73">
            <v>0</v>
          </cell>
          <cell r="BA73">
            <v>0</v>
          </cell>
          <cell r="BB73">
            <v>0</v>
          </cell>
          <cell r="BC73">
            <v>0</v>
          </cell>
          <cell r="BD73">
            <v>0</v>
          </cell>
          <cell r="BE73">
            <v>0</v>
          </cell>
          <cell r="BF73">
            <v>0</v>
          </cell>
        </row>
        <row r="74">
          <cell r="X74" t="str">
            <v>Acciones de universidad verde ejecutadas</v>
          </cell>
          <cell r="Y74" t="str">
            <v>No.</v>
          </cell>
          <cell r="Z74">
            <v>10</v>
          </cell>
          <cell r="AR74">
            <v>0</v>
          </cell>
          <cell r="AS74">
            <v>0.5</v>
          </cell>
          <cell r="AT74">
            <v>0.5</v>
          </cell>
          <cell r="AU74">
            <v>0</v>
          </cell>
          <cell r="AV74">
            <v>0</v>
          </cell>
          <cell r="AW74">
            <v>0</v>
          </cell>
          <cell r="AX74">
            <v>0</v>
          </cell>
          <cell r="AY74">
            <v>0</v>
          </cell>
          <cell r="AZ74">
            <v>0</v>
          </cell>
          <cell r="BA74">
            <v>0</v>
          </cell>
          <cell r="BB74">
            <v>0</v>
          </cell>
          <cell r="BC74">
            <v>0</v>
          </cell>
          <cell r="BD74">
            <v>0</v>
          </cell>
          <cell r="BE74">
            <v>0</v>
          </cell>
          <cell r="BF74">
            <v>0</v>
          </cell>
        </row>
        <row r="75">
          <cell r="X75" t="str">
            <v>Estudiantes universitarios beneficiados</v>
          </cell>
          <cell r="Y75" t="str">
            <v>No.</v>
          </cell>
          <cell r="Z75">
            <v>22000</v>
          </cell>
          <cell r="AR75">
            <v>0</v>
          </cell>
          <cell r="AS75">
            <v>4729</v>
          </cell>
          <cell r="AT75">
            <v>770</v>
          </cell>
          <cell r="AU75">
            <v>0</v>
          </cell>
          <cell r="AV75">
            <v>0</v>
          </cell>
          <cell r="AW75">
            <v>0</v>
          </cell>
          <cell r="AX75">
            <v>0</v>
          </cell>
          <cell r="AY75">
            <v>0</v>
          </cell>
          <cell r="AZ75">
            <v>0</v>
          </cell>
          <cell r="BA75">
            <v>0</v>
          </cell>
          <cell r="BB75">
            <v>0</v>
          </cell>
          <cell r="BC75">
            <v>0</v>
          </cell>
          <cell r="BD75">
            <v>0</v>
          </cell>
          <cell r="BE75">
            <v>0</v>
          </cell>
          <cell r="BF75">
            <v>0</v>
          </cell>
        </row>
        <row r="76">
          <cell r="X76" t="str">
            <v>Docentes universitarios beneficiados</v>
          </cell>
          <cell r="Y76" t="str">
            <v>No.</v>
          </cell>
          <cell r="Z76">
            <v>850</v>
          </cell>
          <cell r="AR76">
            <v>0</v>
          </cell>
          <cell r="AS76">
            <v>176</v>
          </cell>
          <cell r="AT76">
            <v>27</v>
          </cell>
          <cell r="AU76">
            <v>0</v>
          </cell>
          <cell r="AV76">
            <v>0</v>
          </cell>
          <cell r="AW76">
            <v>0</v>
          </cell>
          <cell r="AX76">
            <v>0</v>
          </cell>
          <cell r="AY76">
            <v>0</v>
          </cell>
          <cell r="AZ76">
            <v>0</v>
          </cell>
          <cell r="BA76">
            <v>0</v>
          </cell>
          <cell r="BB76">
            <v>0</v>
          </cell>
          <cell r="BC76">
            <v>0</v>
          </cell>
          <cell r="BD76">
            <v>0</v>
          </cell>
          <cell r="BE76">
            <v>0</v>
          </cell>
          <cell r="BF76">
            <v>0</v>
          </cell>
        </row>
        <row r="77">
          <cell r="X77" t="str">
            <v>Estudiantes de educación media beneficiados</v>
          </cell>
          <cell r="Y77" t="str">
            <v>No.</v>
          </cell>
          <cell r="Z77">
            <v>6825</v>
          </cell>
          <cell r="AR77">
            <v>0</v>
          </cell>
          <cell r="AS77">
            <v>982</v>
          </cell>
          <cell r="AT77">
            <v>383</v>
          </cell>
          <cell r="AU77">
            <v>0</v>
          </cell>
          <cell r="AV77">
            <v>0</v>
          </cell>
          <cell r="AW77">
            <v>0</v>
          </cell>
          <cell r="AX77">
            <v>0</v>
          </cell>
          <cell r="AY77">
            <v>0</v>
          </cell>
          <cell r="AZ77">
            <v>0</v>
          </cell>
          <cell r="BA77">
            <v>0</v>
          </cell>
          <cell r="BB77">
            <v>0</v>
          </cell>
          <cell r="BC77">
            <v>0</v>
          </cell>
          <cell r="BD77">
            <v>0</v>
          </cell>
          <cell r="BE77">
            <v>0</v>
          </cell>
          <cell r="BF77">
            <v>0</v>
          </cell>
        </row>
        <row r="78">
          <cell r="X78" t="str">
            <v>Estudiantes atendidos en monitorias</v>
          </cell>
          <cell r="Y78" t="str">
            <v>No.</v>
          </cell>
          <cell r="Z78">
            <v>32000</v>
          </cell>
          <cell r="AR78">
            <v>0</v>
          </cell>
          <cell r="AS78">
            <v>2799</v>
          </cell>
          <cell r="AT78">
            <v>3527</v>
          </cell>
          <cell r="AU78">
            <v>0</v>
          </cell>
          <cell r="AV78">
            <v>0</v>
          </cell>
          <cell r="AW78">
            <v>0</v>
          </cell>
          <cell r="AX78">
            <v>0</v>
          </cell>
          <cell r="AY78">
            <v>0</v>
          </cell>
          <cell r="AZ78">
            <v>0</v>
          </cell>
          <cell r="BA78">
            <v>0</v>
          </cell>
          <cell r="BB78">
            <v>0</v>
          </cell>
          <cell r="BC78">
            <v>0</v>
          </cell>
          <cell r="BD78">
            <v>0</v>
          </cell>
          <cell r="BE78">
            <v>0</v>
          </cell>
          <cell r="BF78">
            <v>0</v>
          </cell>
        </row>
        <row r="79">
          <cell r="X79" t="str">
            <v>Estudiantes atendidos residencias</v>
          </cell>
          <cell r="Y79" t="str">
            <v>No.</v>
          </cell>
          <cell r="Z79">
            <v>2200</v>
          </cell>
          <cell r="AR79">
            <v>0</v>
          </cell>
          <cell r="AS79">
            <v>367</v>
          </cell>
          <cell r="AT79">
            <v>123</v>
          </cell>
          <cell r="AU79">
            <v>0</v>
          </cell>
          <cell r="AV79">
            <v>0</v>
          </cell>
          <cell r="AW79">
            <v>0</v>
          </cell>
          <cell r="AX79">
            <v>0</v>
          </cell>
          <cell r="AY79">
            <v>0</v>
          </cell>
          <cell r="AZ79">
            <v>0</v>
          </cell>
          <cell r="BA79">
            <v>0</v>
          </cell>
          <cell r="BB79">
            <v>0</v>
          </cell>
          <cell r="BC79">
            <v>0</v>
          </cell>
          <cell r="BD79">
            <v>0</v>
          </cell>
          <cell r="BE79">
            <v>0</v>
          </cell>
          <cell r="BF79">
            <v>0</v>
          </cell>
        </row>
        <row r="80">
          <cell r="X80" t="str">
            <v>Atenciones en restaurante universitario realizadas</v>
          </cell>
          <cell r="Y80" t="str">
            <v>No.</v>
          </cell>
          <cell r="Z80">
            <v>155335</v>
          </cell>
          <cell r="AR80">
            <v>0</v>
          </cell>
          <cell r="AS80">
            <v>17318</v>
          </cell>
          <cell r="AT80">
            <v>13759</v>
          </cell>
          <cell r="AU80">
            <v>0</v>
          </cell>
          <cell r="AV80">
            <v>0</v>
          </cell>
          <cell r="AW80">
            <v>0</v>
          </cell>
          <cell r="AX80">
            <v>0</v>
          </cell>
          <cell r="AY80">
            <v>0</v>
          </cell>
          <cell r="AZ80">
            <v>0</v>
          </cell>
          <cell r="BA80">
            <v>0</v>
          </cell>
          <cell r="BB80">
            <v>0</v>
          </cell>
          <cell r="BC80">
            <v>0</v>
          </cell>
          <cell r="BD80">
            <v>0</v>
          </cell>
          <cell r="BE80">
            <v>0</v>
          </cell>
          <cell r="BF80">
            <v>0</v>
          </cell>
        </row>
        <row r="81">
          <cell r="W81" t="str">
            <v>Genero y poblaciones Diversas:Invertir 56,0 millones en actividades de Genero y poblaciones Diversas.</v>
          </cell>
          <cell r="X81" t="str">
            <v>Estudiantes vinculados a los programas</v>
          </cell>
          <cell r="Y81" t="str">
            <v>No.</v>
          </cell>
          <cell r="Z81">
            <v>9100</v>
          </cell>
          <cell r="AR81">
            <v>0</v>
          </cell>
          <cell r="AS81">
            <v>862</v>
          </cell>
          <cell r="AT81">
            <v>1040</v>
          </cell>
          <cell r="AU81">
            <v>0</v>
          </cell>
          <cell r="AV81">
            <v>0</v>
          </cell>
          <cell r="AW81">
            <v>0</v>
          </cell>
          <cell r="AX81">
            <v>0</v>
          </cell>
          <cell r="AY81">
            <v>0</v>
          </cell>
          <cell r="AZ81">
            <v>0</v>
          </cell>
          <cell r="BA81">
            <v>0</v>
          </cell>
          <cell r="BB81">
            <v>0</v>
          </cell>
          <cell r="BC81">
            <v>0</v>
          </cell>
          <cell r="BD81">
            <v>0</v>
          </cell>
          <cell r="BE81">
            <v>0</v>
          </cell>
          <cell r="BF81">
            <v>0</v>
          </cell>
        </row>
        <row r="82">
          <cell r="W82" t="str">
            <v>Convivencia , cultura institucional y formacion ciudadana: Invertir 20,0 millones en actividades de Convivencia , cultura institucional y formacion ciudadana .</v>
          </cell>
          <cell r="X82" t="str">
            <v>Actividades de Convivencia , cultura institucional y formacion ciudadana realizadas.</v>
          </cell>
          <cell r="Y82" t="str">
            <v>No.</v>
          </cell>
          <cell r="Z82">
            <v>4</v>
          </cell>
          <cell r="AR82">
            <v>0</v>
          </cell>
          <cell r="AS82">
            <v>0</v>
          </cell>
          <cell r="AT82">
            <v>1</v>
          </cell>
          <cell r="AU82">
            <v>0</v>
          </cell>
          <cell r="AV82">
            <v>0</v>
          </cell>
          <cell r="AW82">
            <v>0</v>
          </cell>
          <cell r="AX82">
            <v>0</v>
          </cell>
          <cell r="AY82">
            <v>0</v>
          </cell>
          <cell r="AZ82">
            <v>0</v>
          </cell>
          <cell r="BA82">
            <v>0</v>
          </cell>
          <cell r="BB82">
            <v>0</v>
          </cell>
          <cell r="BC82">
            <v>0</v>
          </cell>
          <cell r="BD82">
            <v>0</v>
          </cell>
          <cell r="BE82">
            <v>0</v>
          </cell>
          <cell r="BF82">
            <v>0</v>
          </cell>
        </row>
        <row r="83">
          <cell r="W83" t="str">
            <v>Universidad y paz territoria:  Invertir 20,0 millones en actividades de Universidad y paz territorial</v>
          </cell>
          <cell r="X83" t="str">
            <v>Actividades de Universidad y paz territorial realizadas</v>
          </cell>
          <cell r="Y83" t="str">
            <v>No.</v>
          </cell>
          <cell r="Z83">
            <v>4</v>
          </cell>
          <cell r="AR83">
            <v>0</v>
          </cell>
          <cell r="AS83">
            <v>0</v>
          </cell>
          <cell r="AT83">
            <v>1</v>
          </cell>
          <cell r="AU83">
            <v>0</v>
          </cell>
          <cell r="AV83">
            <v>0</v>
          </cell>
          <cell r="AW83">
            <v>0</v>
          </cell>
          <cell r="AX83">
            <v>0</v>
          </cell>
          <cell r="AY83">
            <v>0</v>
          </cell>
          <cell r="AZ83">
            <v>0</v>
          </cell>
          <cell r="BA83">
            <v>0</v>
          </cell>
          <cell r="BB83">
            <v>0</v>
          </cell>
          <cell r="BC83">
            <v>0</v>
          </cell>
          <cell r="BD83">
            <v>0</v>
          </cell>
          <cell r="BE83">
            <v>0</v>
          </cell>
          <cell r="BF83">
            <v>0</v>
          </cell>
        </row>
        <row r="84">
          <cell r="W84" t="str">
            <v>Residencias orquetales</v>
          </cell>
          <cell r="X84" t="str">
            <v>Residencias orquestales realizadas</v>
          </cell>
          <cell r="Y84" t="str">
            <v>No.</v>
          </cell>
          <cell r="Z84">
            <v>20</v>
          </cell>
          <cell r="AR84">
            <v>2</v>
          </cell>
          <cell r="AS84">
            <v>1</v>
          </cell>
          <cell r="AT84">
            <v>1</v>
          </cell>
          <cell r="AU84">
            <v>0</v>
          </cell>
          <cell r="AV84">
            <v>0</v>
          </cell>
          <cell r="AW84">
            <v>0</v>
          </cell>
          <cell r="AX84">
            <v>0</v>
          </cell>
          <cell r="AY84">
            <v>0</v>
          </cell>
          <cell r="AZ84">
            <v>0</v>
          </cell>
          <cell r="BA84">
            <v>0</v>
          </cell>
          <cell r="BB84">
            <v>0</v>
          </cell>
          <cell r="BC84">
            <v>0</v>
          </cell>
          <cell r="BD84">
            <v>0</v>
          </cell>
          <cell r="BE84">
            <v>0</v>
          </cell>
          <cell r="BF84">
            <v>0</v>
          </cell>
          <cell r="BJ84" t="str">
            <v>Informe</v>
          </cell>
        </row>
        <row r="87">
          <cell r="AU87">
            <v>0</v>
          </cell>
          <cell r="AV87">
            <v>0</v>
          </cell>
          <cell r="AW87">
            <v>0</v>
          </cell>
          <cell r="AX87">
            <v>0</v>
          </cell>
          <cell r="AY87">
            <v>0</v>
          </cell>
          <cell r="AZ87">
            <v>0</v>
          </cell>
          <cell r="BA87">
            <v>0</v>
          </cell>
          <cell r="BB87">
            <v>0</v>
          </cell>
          <cell r="BC87">
            <v>0</v>
          </cell>
          <cell r="BD87">
            <v>0</v>
          </cell>
          <cell r="BE87">
            <v>0</v>
          </cell>
          <cell r="BF87">
            <v>0</v>
          </cell>
        </row>
        <row r="88">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row>
      </sheetData>
      <sheetData sheetId="1"/>
      <sheetData sheetId="2"/>
      <sheetData sheetId="3"/>
      <sheetData sheetId="4"/>
      <sheetData sheetId="5"/>
      <sheetData sheetId="6"/>
      <sheetData sheetId="7"/>
      <sheetData sheetId="8">
        <row r="19">
          <cell r="C19" t="str">
            <v>Avance a 2022</v>
          </cell>
        </row>
        <row r="20">
          <cell r="B20">
            <v>2018</v>
          </cell>
        </row>
        <row r="21">
          <cell r="B21">
            <v>2019</v>
          </cell>
        </row>
        <row r="22">
          <cell r="B22">
            <v>2020</v>
          </cell>
        </row>
        <row r="23">
          <cell r="B23">
            <v>2021</v>
          </cell>
        </row>
        <row r="24">
          <cell r="B24">
            <v>2022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5.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28"/>
  <sheetViews>
    <sheetView showGridLines="0" tabSelected="1" topLeftCell="H1" zoomScale="60" zoomScaleNormal="60" workbookViewId="0">
      <pane xSplit="9" ySplit="4" topLeftCell="AE8" activePane="bottomRight" state="frozen"/>
      <selection activeCell="H1" sqref="H1"/>
      <selection pane="topRight" activeCell="Q1" sqref="Q1"/>
      <selection pane="bottomLeft" activeCell="H5" sqref="H5"/>
      <selection pane="bottomRight" activeCell="H115" sqref="A115:XFD115"/>
    </sheetView>
  </sheetViews>
  <sheetFormatPr baseColWidth="10" defaultColWidth="0" defaultRowHeight="0" customHeight="1" zeroHeight="1"/>
  <cols>
    <col min="1" max="1" width="17.88671875" customWidth="1"/>
    <col min="2" max="2" width="14" customWidth="1"/>
    <col min="3" max="3" width="11.5546875" customWidth="1"/>
    <col min="4" max="4" width="15.109375" customWidth="1"/>
    <col min="5" max="5" width="2.6640625" customWidth="1"/>
    <col min="6" max="8" width="3.109375" customWidth="1"/>
    <col min="9" max="9" width="2.109375" customWidth="1"/>
    <col min="10" max="10" width="3" customWidth="1"/>
    <col min="11" max="11" width="2.109375" customWidth="1"/>
    <col min="12" max="12" width="3.109375" customWidth="1"/>
    <col min="13" max="13" width="3.33203125" customWidth="1"/>
    <col min="14" max="14" width="4.109375" customWidth="1"/>
    <col min="15" max="15" width="3.109375" bestFit="1" customWidth="1"/>
    <col min="16" max="16" width="3.44140625" bestFit="1" customWidth="1"/>
    <col min="17" max="17" width="59.88671875" customWidth="1"/>
    <col min="18" max="18" width="48.109375" customWidth="1"/>
    <col min="19" max="19" width="48.33203125" customWidth="1"/>
    <col min="20" max="20" width="37.88671875" customWidth="1"/>
    <col min="21" max="21" width="16.6640625" customWidth="1"/>
    <col min="22" max="22" width="27" customWidth="1"/>
    <col min="23" max="23" width="38" hidden="1" customWidth="1"/>
    <col min="24" max="24" width="30.6640625" customWidth="1"/>
    <col min="25" max="25" width="7.6640625" customWidth="1"/>
    <col min="26" max="26" width="9.88671875" customWidth="1"/>
    <col min="27" max="27" width="12.33203125" bestFit="1" customWidth="1"/>
    <col min="28" max="28" width="7.88671875" bestFit="1" customWidth="1"/>
    <col min="29" max="29" width="4.33203125" style="96" bestFit="1" customWidth="1"/>
    <col min="30" max="31" width="5.33203125" style="96" bestFit="1" customWidth="1"/>
    <col min="32" max="32" width="4.44140625" style="96" bestFit="1" customWidth="1"/>
    <col min="33" max="34" width="5.33203125" style="96" bestFit="1" customWidth="1"/>
    <col min="35" max="35" width="3.5546875" style="96" bestFit="1" customWidth="1"/>
    <col min="36" max="37" width="5.33203125" style="96" bestFit="1" customWidth="1"/>
    <col min="38" max="38" width="3.5546875" style="96" bestFit="1" customWidth="1"/>
    <col min="39" max="40" width="5.33203125" style="96" bestFit="1" customWidth="1"/>
    <col min="41" max="41" width="3.5546875" style="96" bestFit="1" customWidth="1"/>
    <col min="42" max="43" width="5.33203125" style="96" bestFit="1" customWidth="1"/>
    <col min="44" max="44" width="4.6640625" bestFit="1" customWidth="1"/>
    <col min="45" max="46" width="6.77734375" bestFit="1" customWidth="1"/>
    <col min="47" max="47" width="4.44140625" bestFit="1" customWidth="1"/>
    <col min="48" max="55" width="2.77734375" bestFit="1" customWidth="1"/>
    <col min="56" max="56" width="3.5546875" customWidth="1"/>
    <col min="57" max="57" width="4" customWidth="1"/>
    <col min="58" max="58" width="4.109375" style="84" customWidth="1"/>
    <col min="59" max="59" width="17.109375" style="84" customWidth="1"/>
    <col min="60" max="60" width="18.44140625" style="84" customWidth="1"/>
    <col min="61" max="61" width="10.88671875" style="276" customWidth="1"/>
    <col min="62" max="62" width="31.88671875" customWidth="1"/>
    <col min="63" max="63" width="67.109375" customWidth="1"/>
    <col min="64" max="64" width="21.5546875" customWidth="1"/>
    <col min="65" max="65" width="3.109375" customWidth="1"/>
    <col min="66" max="70" width="0" hidden="1" customWidth="1"/>
    <col min="71" max="16383" width="11.109375" hidden="1"/>
    <col min="16384" max="16384" width="13.44140625" hidden="1" customWidth="1"/>
  </cols>
  <sheetData>
    <row r="1" spans="1:64" ht="42.6" customHeight="1">
      <c r="C1" s="653" t="s">
        <v>434</v>
      </c>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3"/>
      <c r="BA1" s="653"/>
      <c r="BB1" s="653"/>
      <c r="BC1" s="653"/>
      <c r="BD1" s="653"/>
      <c r="BE1" s="653"/>
      <c r="BF1" s="653"/>
      <c r="BG1" s="653"/>
      <c r="BH1" s="653"/>
      <c r="BI1" s="653"/>
      <c r="BJ1" s="653"/>
      <c r="BK1" s="653"/>
      <c r="BL1" s="653"/>
    </row>
    <row r="2" spans="1:64" ht="15" customHeight="1">
      <c r="A2" s="868" t="s">
        <v>435</v>
      </c>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90" t="s">
        <v>448</v>
      </c>
      <c r="AD2" s="891"/>
      <c r="AE2" s="891"/>
      <c r="AF2" s="891"/>
      <c r="AG2" s="891"/>
      <c r="AH2" s="891"/>
      <c r="AI2" s="891"/>
      <c r="AJ2" s="891"/>
      <c r="AK2" s="891"/>
      <c r="AL2" s="891"/>
      <c r="AM2" s="891"/>
      <c r="AN2" s="891"/>
      <c r="AO2" s="891"/>
      <c r="AP2" s="891"/>
      <c r="AQ2" s="891"/>
      <c r="AR2" s="892" t="s">
        <v>449</v>
      </c>
      <c r="AS2" s="892"/>
      <c r="AT2" s="892"/>
      <c r="AU2" s="892"/>
      <c r="AV2" s="892"/>
      <c r="AW2" s="892"/>
      <c r="AX2" s="892"/>
      <c r="AY2" s="892"/>
      <c r="AZ2" s="892"/>
      <c r="BA2" s="892"/>
      <c r="BB2" s="892"/>
      <c r="BC2" s="892"/>
      <c r="BD2" s="892"/>
      <c r="BE2" s="892"/>
      <c r="BF2" s="892"/>
      <c r="BG2" s="892"/>
      <c r="BH2" s="892"/>
      <c r="BI2" s="892"/>
      <c r="BJ2" s="893" t="s">
        <v>17</v>
      </c>
      <c r="BK2" s="893" t="s">
        <v>18</v>
      </c>
      <c r="BL2" s="893" t="s">
        <v>19</v>
      </c>
    </row>
    <row r="3" spans="1:64" ht="30" customHeight="1">
      <c r="A3" s="794" t="s">
        <v>0</v>
      </c>
      <c r="B3" s="794" t="s">
        <v>1</v>
      </c>
      <c r="C3" s="794" t="s">
        <v>2</v>
      </c>
      <c r="D3" s="792" t="s">
        <v>3</v>
      </c>
      <c r="E3" s="799" t="s">
        <v>4</v>
      </c>
      <c r="F3" s="800"/>
      <c r="G3" s="800"/>
      <c r="H3" s="800"/>
      <c r="I3" s="800"/>
      <c r="J3" s="800"/>
      <c r="K3" s="800"/>
      <c r="L3" s="800"/>
      <c r="M3" s="800"/>
      <c r="N3" s="800"/>
      <c r="O3" s="800"/>
      <c r="P3" s="800"/>
      <c r="Q3" s="794" t="s">
        <v>590</v>
      </c>
      <c r="R3" s="794" t="s">
        <v>591</v>
      </c>
      <c r="S3" s="794" t="s">
        <v>5</v>
      </c>
      <c r="T3" s="794" t="s">
        <v>6</v>
      </c>
      <c r="U3" s="792" t="s">
        <v>7</v>
      </c>
      <c r="V3" s="792" t="s">
        <v>8</v>
      </c>
      <c r="W3" s="794" t="s">
        <v>500</v>
      </c>
      <c r="X3" s="794" t="s">
        <v>9</v>
      </c>
      <c r="Y3" s="794" t="s">
        <v>10</v>
      </c>
      <c r="Z3" s="794" t="s">
        <v>11</v>
      </c>
      <c r="AA3" s="809" t="s">
        <v>12</v>
      </c>
      <c r="AB3" s="800"/>
      <c r="AC3" s="801" t="s">
        <v>13</v>
      </c>
      <c r="AD3" s="802"/>
      <c r="AE3" s="803"/>
      <c r="AF3" s="801" t="s">
        <v>14</v>
      </c>
      <c r="AG3" s="802"/>
      <c r="AH3" s="803"/>
      <c r="AI3" s="801" t="s">
        <v>15</v>
      </c>
      <c r="AJ3" s="802"/>
      <c r="AK3" s="803"/>
      <c r="AL3" s="801" t="s">
        <v>16</v>
      </c>
      <c r="AM3" s="802"/>
      <c r="AN3" s="803"/>
      <c r="AO3" s="801">
        <v>2022</v>
      </c>
      <c r="AP3" s="802"/>
      <c r="AQ3" s="802"/>
      <c r="AR3" s="801" t="s">
        <v>13</v>
      </c>
      <c r="AS3" s="802"/>
      <c r="AT3" s="803"/>
      <c r="AU3" s="801" t="s">
        <v>14</v>
      </c>
      <c r="AV3" s="802"/>
      <c r="AW3" s="803"/>
      <c r="AX3" s="801" t="s">
        <v>15</v>
      </c>
      <c r="AY3" s="802"/>
      <c r="AZ3" s="803"/>
      <c r="BA3" s="801" t="s">
        <v>16</v>
      </c>
      <c r="BB3" s="802"/>
      <c r="BC3" s="803"/>
      <c r="BD3" s="801">
        <v>2022</v>
      </c>
      <c r="BE3" s="802"/>
      <c r="BF3" s="802"/>
      <c r="BG3" s="794" t="s">
        <v>445</v>
      </c>
      <c r="BH3" s="794" t="s">
        <v>446</v>
      </c>
      <c r="BI3" s="881" t="s">
        <v>506</v>
      </c>
      <c r="BJ3" s="893"/>
      <c r="BK3" s="893"/>
      <c r="BL3" s="893"/>
    </row>
    <row r="4" spans="1:64" ht="23.45" customHeight="1">
      <c r="A4" s="795"/>
      <c r="B4" s="793"/>
      <c r="C4" s="793"/>
      <c r="D4" s="793"/>
      <c r="E4" s="355">
        <v>1</v>
      </c>
      <c r="F4" s="355">
        <v>2</v>
      </c>
      <c r="G4" s="355">
        <v>3</v>
      </c>
      <c r="H4" s="355">
        <v>4</v>
      </c>
      <c r="I4" s="355">
        <v>5</v>
      </c>
      <c r="J4" s="355">
        <v>6</v>
      </c>
      <c r="K4" s="355">
        <v>7</v>
      </c>
      <c r="L4" s="355">
        <v>8</v>
      </c>
      <c r="M4" s="355">
        <v>9</v>
      </c>
      <c r="N4" s="355">
        <v>10</v>
      </c>
      <c r="O4" s="355">
        <v>11</v>
      </c>
      <c r="P4" s="355">
        <v>12</v>
      </c>
      <c r="Q4" s="793"/>
      <c r="R4" s="793"/>
      <c r="S4" s="793"/>
      <c r="T4" s="793"/>
      <c r="U4" s="793"/>
      <c r="V4" s="793"/>
      <c r="W4" s="793"/>
      <c r="X4" s="793"/>
      <c r="Y4" s="793"/>
      <c r="Z4" s="793"/>
      <c r="AA4" s="78" t="s">
        <v>21</v>
      </c>
      <c r="AB4" s="79" t="s">
        <v>22</v>
      </c>
      <c r="AC4" s="85" t="s">
        <v>23</v>
      </c>
      <c r="AD4" s="85" t="s">
        <v>24</v>
      </c>
      <c r="AE4" s="85" t="s">
        <v>25</v>
      </c>
      <c r="AF4" s="85" t="s">
        <v>23</v>
      </c>
      <c r="AG4" s="85" t="s">
        <v>24</v>
      </c>
      <c r="AH4" s="85" t="s">
        <v>25</v>
      </c>
      <c r="AI4" s="85" t="s">
        <v>23</v>
      </c>
      <c r="AJ4" s="85" t="s">
        <v>24</v>
      </c>
      <c r="AK4" s="85" t="s">
        <v>25</v>
      </c>
      <c r="AL4" s="85" t="s">
        <v>23</v>
      </c>
      <c r="AM4" s="85" t="s">
        <v>24</v>
      </c>
      <c r="AN4" s="85" t="s">
        <v>25</v>
      </c>
      <c r="AO4" s="85" t="s">
        <v>23</v>
      </c>
      <c r="AP4" s="85" t="s">
        <v>24</v>
      </c>
      <c r="AQ4" s="86" t="s">
        <v>25</v>
      </c>
      <c r="AR4" s="85" t="s">
        <v>23</v>
      </c>
      <c r="AS4" s="85" t="s">
        <v>24</v>
      </c>
      <c r="AT4" s="85" t="s">
        <v>25</v>
      </c>
      <c r="AU4" s="85" t="s">
        <v>23</v>
      </c>
      <c r="AV4" s="85" t="s">
        <v>24</v>
      </c>
      <c r="AW4" s="85" t="s">
        <v>25</v>
      </c>
      <c r="AX4" s="85" t="s">
        <v>23</v>
      </c>
      <c r="AY4" s="85" t="s">
        <v>24</v>
      </c>
      <c r="AZ4" s="85" t="s">
        <v>25</v>
      </c>
      <c r="BA4" s="85" t="s">
        <v>23</v>
      </c>
      <c r="BB4" s="85" t="s">
        <v>24</v>
      </c>
      <c r="BC4" s="85" t="s">
        <v>25</v>
      </c>
      <c r="BD4" s="85" t="s">
        <v>23</v>
      </c>
      <c r="BE4" s="85" t="s">
        <v>24</v>
      </c>
      <c r="BF4" s="331" t="s">
        <v>25</v>
      </c>
      <c r="BG4" s="793"/>
      <c r="BH4" s="793"/>
      <c r="BI4" s="882"/>
      <c r="BJ4" s="894"/>
      <c r="BK4" s="894"/>
      <c r="BL4" s="894"/>
    </row>
    <row r="5" spans="1:64" ht="78.599999999999994" customHeight="1">
      <c r="A5" s="796" t="s">
        <v>26</v>
      </c>
      <c r="B5" s="697" t="s">
        <v>27</v>
      </c>
      <c r="C5" s="697" t="s">
        <v>28</v>
      </c>
      <c r="D5" s="697" t="s">
        <v>29</v>
      </c>
      <c r="E5" s="697"/>
      <c r="F5" s="697"/>
      <c r="G5" s="697" t="s">
        <v>30</v>
      </c>
      <c r="H5" s="697" t="s">
        <v>30</v>
      </c>
      <c r="I5" s="697"/>
      <c r="J5" s="697"/>
      <c r="K5" s="697"/>
      <c r="L5" s="697" t="s">
        <v>30</v>
      </c>
      <c r="M5" s="697"/>
      <c r="N5" s="697"/>
      <c r="O5" s="697"/>
      <c r="P5" s="697"/>
      <c r="Q5" s="805" t="s">
        <v>821</v>
      </c>
      <c r="R5" s="805" t="s">
        <v>822</v>
      </c>
      <c r="S5" s="697" t="s">
        <v>823</v>
      </c>
      <c r="T5" s="697" t="s">
        <v>824</v>
      </c>
      <c r="U5" s="697" t="s">
        <v>894</v>
      </c>
      <c r="V5" s="697" t="s">
        <v>895</v>
      </c>
      <c r="W5" s="697" t="s">
        <v>402</v>
      </c>
      <c r="X5" s="196" t="s">
        <v>453</v>
      </c>
      <c r="Y5" s="196" t="s">
        <v>33</v>
      </c>
      <c r="Z5" s="196">
        <v>1</v>
      </c>
      <c r="AA5" s="697" t="s">
        <v>30</v>
      </c>
      <c r="AB5" s="723"/>
      <c r="AC5" s="210">
        <v>0</v>
      </c>
      <c r="AD5" s="210">
        <v>0</v>
      </c>
      <c r="AE5" s="200">
        <v>1</v>
      </c>
      <c r="AF5" s="210">
        <v>0</v>
      </c>
      <c r="AG5" s="210">
        <v>0</v>
      </c>
      <c r="AH5" s="210">
        <v>0</v>
      </c>
      <c r="AI5" s="210">
        <v>0</v>
      </c>
      <c r="AJ5" s="210">
        <v>0</v>
      </c>
      <c r="AK5" s="210">
        <v>0</v>
      </c>
      <c r="AL5" s="210">
        <v>0</v>
      </c>
      <c r="AM5" s="210">
        <v>0</v>
      </c>
      <c r="AN5" s="210">
        <v>0</v>
      </c>
      <c r="AO5" s="210">
        <v>0</v>
      </c>
      <c r="AP5" s="210">
        <v>0</v>
      </c>
      <c r="AQ5" s="210">
        <v>0</v>
      </c>
      <c r="AR5" s="199">
        <v>0</v>
      </c>
      <c r="AS5" s="199">
        <v>0</v>
      </c>
      <c r="AT5" s="200">
        <v>1</v>
      </c>
      <c r="AU5" s="638"/>
      <c r="AV5" s="638"/>
      <c r="AW5" s="638"/>
      <c r="AX5" s="196"/>
      <c r="AY5" s="196"/>
      <c r="AZ5" s="196"/>
      <c r="BA5" s="196"/>
      <c r="BB5" s="196"/>
      <c r="BC5" s="196"/>
      <c r="BD5" s="196"/>
      <c r="BE5" s="196"/>
      <c r="BF5" s="242"/>
      <c r="BG5" s="97">
        <f>SUM(AR5:BF5)/Z5</f>
        <v>1</v>
      </c>
      <c r="BH5" s="887">
        <f>AVERAGE(BG5:BG9)</f>
        <v>0.2</v>
      </c>
      <c r="BI5" s="914">
        <f>BH5*Pesos!I2</f>
        <v>4.1400000000000005E-3</v>
      </c>
      <c r="BJ5" s="196" t="s">
        <v>407</v>
      </c>
      <c r="BK5" s="805" t="s">
        <v>403</v>
      </c>
      <c r="BL5" s="805" t="s">
        <v>413</v>
      </c>
    </row>
    <row r="6" spans="1:64" s="96" customFormat="1" ht="90" customHeight="1">
      <c r="A6" s="797"/>
      <c r="B6" s="697"/>
      <c r="C6" s="697"/>
      <c r="D6" s="697"/>
      <c r="E6" s="697"/>
      <c r="F6" s="697"/>
      <c r="G6" s="697"/>
      <c r="H6" s="697"/>
      <c r="I6" s="697"/>
      <c r="J6" s="697"/>
      <c r="K6" s="697"/>
      <c r="L6" s="697"/>
      <c r="M6" s="697"/>
      <c r="N6" s="697"/>
      <c r="O6" s="697"/>
      <c r="P6" s="697"/>
      <c r="Q6" s="806"/>
      <c r="R6" s="806"/>
      <c r="S6" s="697"/>
      <c r="T6" s="697"/>
      <c r="U6" s="697"/>
      <c r="V6" s="697"/>
      <c r="W6" s="697"/>
      <c r="X6" s="196" t="s">
        <v>915</v>
      </c>
      <c r="Y6" s="196" t="s">
        <v>458</v>
      </c>
      <c r="Z6" s="196">
        <v>1</v>
      </c>
      <c r="AA6" s="697"/>
      <c r="AB6" s="723"/>
      <c r="AC6" s="210">
        <v>0</v>
      </c>
      <c r="AD6" s="210">
        <v>0</v>
      </c>
      <c r="AE6" s="201">
        <v>0</v>
      </c>
      <c r="AF6" s="208">
        <v>0</v>
      </c>
      <c r="AG6" s="208">
        <v>1</v>
      </c>
      <c r="AH6" s="208">
        <v>0</v>
      </c>
      <c r="AI6" s="208">
        <v>0</v>
      </c>
      <c r="AJ6" s="208">
        <v>0</v>
      </c>
      <c r="AK6" s="208">
        <v>0</v>
      </c>
      <c r="AL6" s="208">
        <v>0</v>
      </c>
      <c r="AM6" s="208">
        <v>0</v>
      </c>
      <c r="AN6" s="208">
        <v>0</v>
      </c>
      <c r="AO6" s="208">
        <v>0</v>
      </c>
      <c r="AP6" s="208">
        <v>0</v>
      </c>
      <c r="AQ6" s="208">
        <v>0</v>
      </c>
      <c r="AR6" s="201">
        <v>0</v>
      </c>
      <c r="AS6" s="201">
        <v>0</v>
      </c>
      <c r="AT6" s="201">
        <v>0</v>
      </c>
      <c r="AU6" s="638"/>
      <c r="AV6" s="638"/>
      <c r="AW6" s="638"/>
      <c r="AX6" s="196"/>
      <c r="AY6" s="196"/>
      <c r="AZ6" s="196"/>
      <c r="BA6" s="196"/>
      <c r="BB6" s="196"/>
      <c r="BC6" s="196"/>
      <c r="BD6" s="196"/>
      <c r="BE6" s="196"/>
      <c r="BF6" s="242"/>
      <c r="BG6" s="97">
        <f t="shared" ref="BG6:BG31" si="0">SUM(AR6:BF6)/Z6</f>
        <v>0</v>
      </c>
      <c r="BH6" s="888"/>
      <c r="BI6" s="915"/>
      <c r="BJ6" s="196" t="s">
        <v>286</v>
      </c>
      <c r="BK6" s="806"/>
      <c r="BL6" s="806"/>
    </row>
    <row r="7" spans="1:64" s="105" customFormat="1" ht="90" customHeight="1">
      <c r="A7" s="797"/>
      <c r="B7" s="697"/>
      <c r="C7" s="697"/>
      <c r="D7" s="697"/>
      <c r="E7" s="697"/>
      <c r="F7" s="697"/>
      <c r="G7" s="697"/>
      <c r="H7" s="697"/>
      <c r="I7" s="697"/>
      <c r="J7" s="697"/>
      <c r="K7" s="697"/>
      <c r="L7" s="697"/>
      <c r="M7" s="697"/>
      <c r="N7" s="697"/>
      <c r="O7" s="697"/>
      <c r="P7" s="697"/>
      <c r="Q7" s="806"/>
      <c r="R7" s="806"/>
      <c r="S7" s="697"/>
      <c r="T7" s="697"/>
      <c r="U7" s="697"/>
      <c r="V7" s="697"/>
      <c r="W7" s="697"/>
      <c r="X7" s="196" t="s">
        <v>916</v>
      </c>
      <c r="Y7" s="196" t="s">
        <v>458</v>
      </c>
      <c r="Z7" s="196">
        <v>300</v>
      </c>
      <c r="AA7" s="697"/>
      <c r="AB7" s="723"/>
      <c r="AC7" s="210">
        <v>0</v>
      </c>
      <c r="AD7" s="210">
        <v>0</v>
      </c>
      <c r="AE7" s="210">
        <v>0</v>
      </c>
      <c r="AF7" s="210">
        <v>0</v>
      </c>
      <c r="AG7" s="210">
        <v>0</v>
      </c>
      <c r="AH7" s="210">
        <v>0</v>
      </c>
      <c r="AI7" s="210">
        <v>0</v>
      </c>
      <c r="AJ7" s="210">
        <v>0</v>
      </c>
      <c r="AK7" s="210">
        <v>0</v>
      </c>
      <c r="AL7" s="210">
        <v>0</v>
      </c>
      <c r="AM7" s="210">
        <v>0</v>
      </c>
      <c r="AN7" s="210">
        <v>0</v>
      </c>
      <c r="AO7" s="210">
        <v>0</v>
      </c>
      <c r="AP7" s="210">
        <v>0</v>
      </c>
      <c r="AQ7" s="208">
        <v>300</v>
      </c>
      <c r="AR7" s="201">
        <v>0</v>
      </c>
      <c r="AS7" s="201">
        <v>0</v>
      </c>
      <c r="AT7" s="201">
        <v>0</v>
      </c>
      <c r="AU7" s="638"/>
      <c r="AV7" s="638"/>
      <c r="AW7" s="638"/>
      <c r="AX7" s="196"/>
      <c r="AY7" s="196"/>
      <c r="AZ7" s="196"/>
      <c r="BA7" s="196"/>
      <c r="BB7" s="196"/>
      <c r="BC7" s="196"/>
      <c r="BD7" s="196"/>
      <c r="BE7" s="196"/>
      <c r="BF7" s="242"/>
      <c r="BG7" s="97">
        <f t="shared" ref="BG7:BG8" si="1">SUM(AR7:BF7)/Z7</f>
        <v>0</v>
      </c>
      <c r="BH7" s="888"/>
      <c r="BI7" s="915"/>
      <c r="BJ7" s="196" t="s">
        <v>481</v>
      </c>
      <c r="BK7" s="806"/>
      <c r="BL7" s="806"/>
    </row>
    <row r="8" spans="1:64" s="105" customFormat="1" ht="63.75">
      <c r="A8" s="797"/>
      <c r="B8" s="697"/>
      <c r="C8" s="697"/>
      <c r="D8" s="697"/>
      <c r="E8" s="697"/>
      <c r="F8" s="697"/>
      <c r="G8" s="697"/>
      <c r="H8" s="697"/>
      <c r="I8" s="697"/>
      <c r="J8" s="697"/>
      <c r="K8" s="697"/>
      <c r="L8" s="697"/>
      <c r="M8" s="697"/>
      <c r="N8" s="697"/>
      <c r="O8" s="697"/>
      <c r="P8" s="697"/>
      <c r="Q8" s="806"/>
      <c r="R8" s="806"/>
      <c r="S8" s="697"/>
      <c r="T8" s="697"/>
      <c r="U8" s="697"/>
      <c r="V8" s="697"/>
      <c r="W8" s="697"/>
      <c r="X8" s="196" t="s">
        <v>917</v>
      </c>
      <c r="Y8" s="196" t="s">
        <v>458</v>
      </c>
      <c r="Z8" s="196">
        <v>36</v>
      </c>
      <c r="AA8" s="697"/>
      <c r="AB8" s="723"/>
      <c r="AC8" s="210">
        <v>0</v>
      </c>
      <c r="AD8" s="210">
        <v>0</v>
      </c>
      <c r="AE8" s="210">
        <v>0</v>
      </c>
      <c r="AF8" s="208">
        <v>3</v>
      </c>
      <c r="AG8" s="208">
        <v>3</v>
      </c>
      <c r="AH8" s="208">
        <v>3</v>
      </c>
      <c r="AI8" s="208">
        <v>3</v>
      </c>
      <c r="AJ8" s="208">
        <v>3</v>
      </c>
      <c r="AK8" s="208">
        <v>3</v>
      </c>
      <c r="AL8" s="208">
        <v>3</v>
      </c>
      <c r="AM8" s="208">
        <v>3</v>
      </c>
      <c r="AN8" s="208">
        <v>3</v>
      </c>
      <c r="AO8" s="208">
        <v>3</v>
      </c>
      <c r="AP8" s="208">
        <v>3</v>
      </c>
      <c r="AQ8" s="208">
        <v>3</v>
      </c>
      <c r="AR8" s="201">
        <v>0</v>
      </c>
      <c r="AS8" s="201">
        <v>0</v>
      </c>
      <c r="AT8" s="201">
        <v>0</v>
      </c>
      <c r="AU8" s="638"/>
      <c r="AV8" s="638"/>
      <c r="AW8" s="638"/>
      <c r="AX8" s="196"/>
      <c r="AY8" s="196"/>
      <c r="AZ8" s="196"/>
      <c r="BA8" s="196"/>
      <c r="BB8" s="196"/>
      <c r="BC8" s="196"/>
      <c r="BD8" s="196"/>
      <c r="BE8" s="196"/>
      <c r="BF8" s="242"/>
      <c r="BG8" s="97">
        <f t="shared" si="1"/>
        <v>0</v>
      </c>
      <c r="BH8" s="888"/>
      <c r="BI8" s="915"/>
      <c r="BJ8" s="196" t="s">
        <v>482</v>
      </c>
      <c r="BK8" s="806"/>
      <c r="BL8" s="806"/>
    </row>
    <row r="9" spans="1:64" s="105" customFormat="1" ht="90" customHeight="1">
      <c r="A9" s="797"/>
      <c r="B9" s="697"/>
      <c r="C9" s="697"/>
      <c r="D9" s="697"/>
      <c r="E9" s="697"/>
      <c r="F9" s="697"/>
      <c r="G9" s="697"/>
      <c r="H9" s="697"/>
      <c r="I9" s="697"/>
      <c r="J9" s="697"/>
      <c r="K9" s="697"/>
      <c r="L9" s="697"/>
      <c r="M9" s="697"/>
      <c r="N9" s="697"/>
      <c r="O9" s="697"/>
      <c r="P9" s="697"/>
      <c r="Q9" s="807"/>
      <c r="R9" s="807"/>
      <c r="S9" s="697"/>
      <c r="T9" s="697"/>
      <c r="U9" s="697"/>
      <c r="V9" s="697"/>
      <c r="W9" s="697"/>
      <c r="X9" s="196" t="s">
        <v>918</v>
      </c>
      <c r="Y9" s="196" t="s">
        <v>458</v>
      </c>
      <c r="Z9" s="196">
        <v>1</v>
      </c>
      <c r="AA9" s="697"/>
      <c r="AB9" s="723"/>
      <c r="AC9" s="210">
        <v>0</v>
      </c>
      <c r="AD9" s="210">
        <v>0</v>
      </c>
      <c r="AE9" s="210">
        <v>0</v>
      </c>
      <c r="AF9" s="210">
        <v>0</v>
      </c>
      <c r="AG9" s="210">
        <v>0</v>
      </c>
      <c r="AH9" s="208">
        <v>1</v>
      </c>
      <c r="AI9" s="208">
        <v>0</v>
      </c>
      <c r="AJ9" s="208">
        <v>0</v>
      </c>
      <c r="AK9" s="208">
        <v>1</v>
      </c>
      <c r="AL9" s="208">
        <v>0</v>
      </c>
      <c r="AM9" s="208">
        <v>0</v>
      </c>
      <c r="AN9" s="208">
        <v>1</v>
      </c>
      <c r="AO9" s="208">
        <v>0</v>
      </c>
      <c r="AP9" s="208">
        <v>0</v>
      </c>
      <c r="AQ9" s="208">
        <v>1</v>
      </c>
      <c r="AR9" s="201">
        <v>0</v>
      </c>
      <c r="AS9" s="201">
        <v>0</v>
      </c>
      <c r="AT9" s="201">
        <v>0</v>
      </c>
      <c r="AU9" s="638"/>
      <c r="AV9" s="638"/>
      <c r="AW9" s="638"/>
      <c r="AX9" s="196"/>
      <c r="AY9" s="196"/>
      <c r="AZ9" s="196"/>
      <c r="BA9" s="196"/>
      <c r="BB9" s="196"/>
      <c r="BC9" s="196"/>
      <c r="BD9" s="196"/>
      <c r="BE9" s="196"/>
      <c r="BF9" s="242"/>
      <c r="BG9" s="97">
        <f>SUM(AR9:BF9)/Z9</f>
        <v>0</v>
      </c>
      <c r="BH9" s="889"/>
      <c r="BI9" s="916"/>
      <c r="BJ9" s="196" t="s">
        <v>483</v>
      </c>
      <c r="BK9" s="807"/>
      <c r="BL9" s="807"/>
    </row>
    <row r="10" spans="1:64" ht="144" customHeight="1">
      <c r="A10" s="797"/>
      <c r="B10" s="701"/>
      <c r="C10" s="701"/>
      <c r="D10" s="697"/>
      <c r="E10" s="202"/>
      <c r="F10" s="202" t="s">
        <v>30</v>
      </c>
      <c r="G10" s="202"/>
      <c r="H10" s="202" t="s">
        <v>30</v>
      </c>
      <c r="I10" s="202"/>
      <c r="J10" s="202"/>
      <c r="K10" s="202"/>
      <c r="L10" s="202" t="s">
        <v>30</v>
      </c>
      <c r="M10" s="202"/>
      <c r="N10" s="202"/>
      <c r="O10" s="202"/>
      <c r="P10" s="202"/>
      <c r="Q10" s="196" t="s">
        <v>825</v>
      </c>
      <c r="R10" s="196" t="s">
        <v>404</v>
      </c>
      <c r="S10" s="196" t="s">
        <v>826</v>
      </c>
      <c r="T10" s="196" t="s">
        <v>827</v>
      </c>
      <c r="U10" s="196" t="s">
        <v>897</v>
      </c>
      <c r="V10" s="196" t="s">
        <v>896</v>
      </c>
      <c r="W10" s="196" t="s">
        <v>900</v>
      </c>
      <c r="X10" s="196" t="s">
        <v>919</v>
      </c>
      <c r="Y10" s="196" t="s">
        <v>112</v>
      </c>
      <c r="Z10" s="198">
        <v>100</v>
      </c>
      <c r="AA10" s="196" t="s">
        <v>30</v>
      </c>
      <c r="AB10" s="97"/>
      <c r="AC10" s="200">
        <v>5</v>
      </c>
      <c r="AD10" s="200">
        <v>5</v>
      </c>
      <c r="AE10" s="200">
        <v>10</v>
      </c>
      <c r="AF10" s="200">
        <v>5</v>
      </c>
      <c r="AG10" s="200">
        <v>5</v>
      </c>
      <c r="AH10" s="200">
        <v>10</v>
      </c>
      <c r="AI10" s="200">
        <v>5</v>
      </c>
      <c r="AJ10" s="200">
        <v>5</v>
      </c>
      <c r="AK10" s="200">
        <v>10</v>
      </c>
      <c r="AL10" s="200">
        <v>5</v>
      </c>
      <c r="AM10" s="200">
        <v>5</v>
      </c>
      <c r="AN10" s="200">
        <v>10</v>
      </c>
      <c r="AO10" s="200">
        <v>5</v>
      </c>
      <c r="AP10" s="200">
        <v>5</v>
      </c>
      <c r="AQ10" s="200">
        <v>10</v>
      </c>
      <c r="AR10" s="200">
        <v>5</v>
      </c>
      <c r="AS10" s="200">
        <v>5</v>
      </c>
      <c r="AT10" s="200">
        <v>10</v>
      </c>
      <c r="AU10" s="636"/>
      <c r="AV10" s="636"/>
      <c r="AW10" s="636"/>
      <c r="AX10" s="203"/>
      <c r="AY10" s="203"/>
      <c r="AZ10" s="203"/>
      <c r="BA10" s="203"/>
      <c r="BB10" s="203"/>
      <c r="BC10" s="203"/>
      <c r="BD10" s="203"/>
      <c r="BE10" s="203"/>
      <c r="BF10" s="242"/>
      <c r="BG10" s="97">
        <f>SUM(AR10:BF10)/Z10</f>
        <v>0.2</v>
      </c>
      <c r="BH10" s="97">
        <f>+BG10</f>
        <v>0.2</v>
      </c>
      <c r="BI10" s="625" t="str">
        <f>AU3</f>
        <v>AÑO 2019</v>
      </c>
      <c r="BJ10" s="203" t="s">
        <v>285</v>
      </c>
      <c r="BK10" s="203" t="s">
        <v>405</v>
      </c>
      <c r="BL10" s="196" t="s">
        <v>414</v>
      </c>
    </row>
    <row r="11" spans="1:64" ht="89.25">
      <c r="A11" s="797"/>
      <c r="B11" s="701"/>
      <c r="C11" s="701"/>
      <c r="D11" s="697"/>
      <c r="E11" s="697"/>
      <c r="F11" s="697"/>
      <c r="G11" s="697" t="s">
        <v>30</v>
      </c>
      <c r="H11" s="697"/>
      <c r="I11" s="697"/>
      <c r="J11" s="697"/>
      <c r="K11" s="697"/>
      <c r="L11" s="697"/>
      <c r="M11" s="697"/>
      <c r="N11" s="697"/>
      <c r="O11" s="697"/>
      <c r="P11" s="697"/>
      <c r="Q11" s="697" t="s">
        <v>828</v>
      </c>
      <c r="R11" s="697" t="s">
        <v>829</v>
      </c>
      <c r="S11" s="697" t="s">
        <v>830</v>
      </c>
      <c r="T11" s="697" t="s">
        <v>831</v>
      </c>
      <c r="U11" s="697" t="s">
        <v>898</v>
      </c>
      <c r="V11" s="697" t="s">
        <v>899</v>
      </c>
      <c r="W11" s="196" t="s">
        <v>901</v>
      </c>
      <c r="X11" s="178" t="s">
        <v>920</v>
      </c>
      <c r="Y11" s="196" t="s">
        <v>33</v>
      </c>
      <c r="Z11" s="196">
        <v>150</v>
      </c>
      <c r="AA11" s="697"/>
      <c r="AB11" s="723" t="s">
        <v>30</v>
      </c>
      <c r="AC11" s="200">
        <v>10</v>
      </c>
      <c r="AD11" s="200">
        <v>10</v>
      </c>
      <c r="AE11" s="200">
        <v>10</v>
      </c>
      <c r="AF11" s="210">
        <v>10</v>
      </c>
      <c r="AG11" s="210">
        <v>10</v>
      </c>
      <c r="AH11" s="210">
        <v>10</v>
      </c>
      <c r="AI11" s="210">
        <v>10</v>
      </c>
      <c r="AJ11" s="210">
        <v>10</v>
      </c>
      <c r="AK11" s="210">
        <v>10</v>
      </c>
      <c r="AL11" s="210">
        <v>10</v>
      </c>
      <c r="AM11" s="210">
        <v>10</v>
      </c>
      <c r="AN11" s="210">
        <v>10</v>
      </c>
      <c r="AO11" s="210">
        <v>10</v>
      </c>
      <c r="AP11" s="210">
        <v>10</v>
      </c>
      <c r="AQ11" s="210">
        <v>10</v>
      </c>
      <c r="AR11" s="201">
        <v>10</v>
      </c>
      <c r="AS11" s="201">
        <v>10</v>
      </c>
      <c r="AT11" s="201">
        <v>10</v>
      </c>
      <c r="AU11" s="636"/>
      <c r="AV11" s="636"/>
      <c r="AW11" s="636"/>
      <c r="AX11" s="203"/>
      <c r="AY11" s="203"/>
      <c r="AZ11" s="203"/>
      <c r="BA11" s="203"/>
      <c r="BB11" s="203"/>
      <c r="BC11" s="203"/>
      <c r="BD11" s="203"/>
      <c r="BE11" s="203"/>
      <c r="BF11" s="242"/>
      <c r="BG11" s="97">
        <f t="shared" si="0"/>
        <v>0.2</v>
      </c>
      <c r="BH11" s="884">
        <f>AVERAGE(BG11:BG12)</f>
        <v>0.22500000000000001</v>
      </c>
      <c r="BI11" s="917">
        <f>BH11*Pesos!I4</f>
        <v>2.3287500000000001E-3</v>
      </c>
      <c r="BJ11" s="203" t="s">
        <v>316</v>
      </c>
      <c r="BK11" s="723" t="s">
        <v>412</v>
      </c>
      <c r="BL11" s="697" t="s">
        <v>413</v>
      </c>
    </row>
    <row r="12" spans="1:64" s="45" customFormat="1" ht="39" customHeight="1">
      <c r="A12" s="797"/>
      <c r="B12" s="701"/>
      <c r="C12" s="701"/>
      <c r="D12" s="697"/>
      <c r="E12" s="697"/>
      <c r="F12" s="697"/>
      <c r="G12" s="697"/>
      <c r="H12" s="697"/>
      <c r="I12" s="697"/>
      <c r="J12" s="697"/>
      <c r="K12" s="697"/>
      <c r="L12" s="697"/>
      <c r="M12" s="697"/>
      <c r="N12" s="697"/>
      <c r="O12" s="697"/>
      <c r="P12" s="697"/>
      <c r="Q12" s="697"/>
      <c r="R12" s="697"/>
      <c r="S12" s="697"/>
      <c r="T12" s="697"/>
      <c r="U12" s="697"/>
      <c r="V12" s="697"/>
      <c r="W12" s="196" t="s">
        <v>902</v>
      </c>
      <c r="X12" s="196" t="s">
        <v>921</v>
      </c>
      <c r="Y12" s="196" t="s">
        <v>112</v>
      </c>
      <c r="Z12" s="198">
        <v>100</v>
      </c>
      <c r="AA12" s="697"/>
      <c r="AB12" s="723"/>
      <c r="AC12" s="200">
        <v>5</v>
      </c>
      <c r="AD12" s="200">
        <v>5</v>
      </c>
      <c r="AE12" s="200">
        <v>15</v>
      </c>
      <c r="AF12" s="200">
        <v>5</v>
      </c>
      <c r="AG12" s="200">
        <v>5</v>
      </c>
      <c r="AH12" s="200">
        <v>15</v>
      </c>
      <c r="AI12" s="200">
        <v>5</v>
      </c>
      <c r="AJ12" s="200">
        <v>5</v>
      </c>
      <c r="AK12" s="200">
        <v>15</v>
      </c>
      <c r="AL12" s="200">
        <v>5</v>
      </c>
      <c r="AM12" s="200">
        <v>5</v>
      </c>
      <c r="AN12" s="200">
        <v>15</v>
      </c>
      <c r="AO12" s="200">
        <v>0</v>
      </c>
      <c r="AP12" s="200">
        <v>0</v>
      </c>
      <c r="AQ12" s="200">
        <v>0</v>
      </c>
      <c r="AR12" s="200">
        <v>10</v>
      </c>
      <c r="AS12" s="200">
        <v>10</v>
      </c>
      <c r="AT12" s="200">
        <v>5</v>
      </c>
      <c r="AU12" s="636"/>
      <c r="AV12" s="636"/>
      <c r="AW12" s="636"/>
      <c r="AX12" s="203"/>
      <c r="AY12" s="203"/>
      <c r="AZ12" s="203"/>
      <c r="BA12" s="203"/>
      <c r="BB12" s="203"/>
      <c r="BC12" s="203"/>
      <c r="BD12" s="203"/>
      <c r="BE12" s="203"/>
      <c r="BF12" s="242"/>
      <c r="BG12" s="97">
        <f>SUM(AR12:BF12)/Z12</f>
        <v>0.25</v>
      </c>
      <c r="BH12" s="884"/>
      <c r="BI12" s="917"/>
      <c r="BJ12" s="203" t="s">
        <v>317</v>
      </c>
      <c r="BK12" s="723"/>
      <c r="BL12" s="697"/>
    </row>
    <row r="13" spans="1:64" ht="53.1" customHeight="1">
      <c r="A13" s="797"/>
      <c r="B13" s="701"/>
      <c r="C13" s="701"/>
      <c r="D13" s="697"/>
      <c r="E13" s="697"/>
      <c r="F13" s="697"/>
      <c r="G13" s="697" t="s">
        <v>30</v>
      </c>
      <c r="H13" s="697" t="s">
        <v>30</v>
      </c>
      <c r="I13" s="697"/>
      <c r="J13" s="697" t="s">
        <v>30</v>
      </c>
      <c r="K13" s="697"/>
      <c r="L13" s="697"/>
      <c r="M13" s="697"/>
      <c r="N13" s="697"/>
      <c r="O13" s="697"/>
      <c r="P13" s="697"/>
      <c r="Q13" s="697" t="s">
        <v>835</v>
      </c>
      <c r="R13" s="697" t="s">
        <v>834</v>
      </c>
      <c r="S13" s="697" t="s">
        <v>833</v>
      </c>
      <c r="T13" s="697" t="s">
        <v>832</v>
      </c>
      <c r="U13" s="697" t="s">
        <v>42</v>
      </c>
      <c r="V13" s="697" t="s">
        <v>282</v>
      </c>
      <c r="W13" s="181" t="s">
        <v>903</v>
      </c>
      <c r="X13" s="196" t="s">
        <v>922</v>
      </c>
      <c r="Y13" s="196" t="s">
        <v>33</v>
      </c>
      <c r="Z13" s="196">
        <v>400</v>
      </c>
      <c r="AA13" s="697"/>
      <c r="AB13" s="723" t="s">
        <v>30</v>
      </c>
      <c r="AC13" s="210">
        <v>0</v>
      </c>
      <c r="AD13" s="210">
        <v>0</v>
      </c>
      <c r="AE13" s="210">
        <v>80</v>
      </c>
      <c r="AF13" s="210">
        <v>20</v>
      </c>
      <c r="AG13" s="210">
        <v>40</v>
      </c>
      <c r="AH13" s="210">
        <v>20</v>
      </c>
      <c r="AI13" s="210">
        <v>20</v>
      </c>
      <c r="AJ13" s="210">
        <v>40</v>
      </c>
      <c r="AK13" s="210">
        <v>20</v>
      </c>
      <c r="AL13" s="210">
        <v>20</v>
      </c>
      <c r="AM13" s="210">
        <v>40</v>
      </c>
      <c r="AN13" s="210">
        <v>20</v>
      </c>
      <c r="AO13" s="210">
        <v>20</v>
      </c>
      <c r="AP13" s="210">
        <v>40</v>
      </c>
      <c r="AQ13" s="210">
        <v>20</v>
      </c>
      <c r="AR13" s="204">
        <v>23</v>
      </c>
      <c r="AS13" s="204">
        <v>0</v>
      </c>
      <c r="AT13" s="204">
        <v>57</v>
      </c>
      <c r="AU13" s="636"/>
      <c r="AV13" s="636"/>
      <c r="AW13" s="636"/>
      <c r="AX13" s="203"/>
      <c r="AY13" s="203"/>
      <c r="AZ13" s="203"/>
      <c r="BA13" s="203"/>
      <c r="BB13" s="203"/>
      <c r="BC13" s="203"/>
      <c r="BD13" s="203"/>
      <c r="BE13" s="203"/>
      <c r="BF13" s="242"/>
      <c r="BG13" s="97">
        <f t="shared" si="0"/>
        <v>0.2</v>
      </c>
      <c r="BH13" s="884">
        <f>AVERAGE(BG13:BG15)</f>
        <v>0.17344444444444443</v>
      </c>
      <c r="BI13" s="917">
        <f>BH13*Pesos!I5</f>
        <v>1.7951499999999999E-3</v>
      </c>
      <c r="BJ13" s="203" t="s">
        <v>265</v>
      </c>
      <c r="BK13" s="723" t="s">
        <v>412</v>
      </c>
      <c r="BL13" s="697" t="s">
        <v>413</v>
      </c>
    </row>
    <row r="14" spans="1:64" s="45" customFormat="1" ht="38.1" customHeight="1">
      <c r="A14" s="797"/>
      <c r="B14" s="701"/>
      <c r="C14" s="701"/>
      <c r="D14" s="697"/>
      <c r="E14" s="697"/>
      <c r="F14" s="697"/>
      <c r="G14" s="697"/>
      <c r="H14" s="697"/>
      <c r="I14" s="697"/>
      <c r="J14" s="697"/>
      <c r="K14" s="697"/>
      <c r="L14" s="697"/>
      <c r="M14" s="697"/>
      <c r="N14" s="697"/>
      <c r="O14" s="697"/>
      <c r="P14" s="697"/>
      <c r="Q14" s="697"/>
      <c r="R14" s="697"/>
      <c r="S14" s="697"/>
      <c r="T14" s="697"/>
      <c r="U14" s="697"/>
      <c r="V14" s="697"/>
      <c r="W14" s="181" t="s">
        <v>904</v>
      </c>
      <c r="X14" s="196" t="s">
        <v>923</v>
      </c>
      <c r="Y14" s="196" t="s">
        <v>33</v>
      </c>
      <c r="Z14" s="196">
        <v>3000</v>
      </c>
      <c r="AA14" s="697"/>
      <c r="AB14" s="723"/>
      <c r="AC14" s="210">
        <v>0</v>
      </c>
      <c r="AD14" s="210">
        <v>100</v>
      </c>
      <c r="AE14" s="210">
        <v>400</v>
      </c>
      <c r="AF14" s="210">
        <v>0</v>
      </c>
      <c r="AG14" s="210">
        <v>200</v>
      </c>
      <c r="AH14" s="210">
        <v>425</v>
      </c>
      <c r="AI14" s="210">
        <v>0</v>
      </c>
      <c r="AJ14" s="210">
        <v>200</v>
      </c>
      <c r="AK14" s="210">
        <v>425</v>
      </c>
      <c r="AL14" s="210">
        <v>0</v>
      </c>
      <c r="AM14" s="210">
        <v>200</v>
      </c>
      <c r="AN14" s="210">
        <v>425</v>
      </c>
      <c r="AO14" s="210">
        <v>0</v>
      </c>
      <c r="AP14" s="210">
        <v>200</v>
      </c>
      <c r="AQ14" s="210">
        <v>425</v>
      </c>
      <c r="AR14" s="204">
        <v>0</v>
      </c>
      <c r="AS14" s="204">
        <v>0</v>
      </c>
      <c r="AT14" s="204">
        <v>461</v>
      </c>
      <c r="AU14" s="636"/>
      <c r="AV14" s="636"/>
      <c r="AW14" s="636"/>
      <c r="AX14" s="203"/>
      <c r="AY14" s="203"/>
      <c r="AZ14" s="203"/>
      <c r="BA14" s="203"/>
      <c r="BB14" s="203"/>
      <c r="BC14" s="203"/>
      <c r="BD14" s="203"/>
      <c r="BE14" s="203"/>
      <c r="BF14" s="242"/>
      <c r="BG14" s="97">
        <f t="shared" si="0"/>
        <v>0.15366666666666667</v>
      </c>
      <c r="BH14" s="884"/>
      <c r="BI14" s="917"/>
      <c r="BJ14" s="203" t="s">
        <v>265</v>
      </c>
      <c r="BK14" s="723"/>
      <c r="BL14" s="697"/>
    </row>
    <row r="15" spans="1:64" s="45" customFormat="1" ht="50.1" customHeight="1">
      <c r="A15" s="797"/>
      <c r="B15" s="701"/>
      <c r="C15" s="701"/>
      <c r="D15" s="697"/>
      <c r="E15" s="697"/>
      <c r="F15" s="697"/>
      <c r="G15" s="697"/>
      <c r="H15" s="697"/>
      <c r="I15" s="697"/>
      <c r="J15" s="697"/>
      <c r="K15" s="697"/>
      <c r="L15" s="697"/>
      <c r="M15" s="697"/>
      <c r="N15" s="697"/>
      <c r="O15" s="697"/>
      <c r="P15" s="697"/>
      <c r="Q15" s="697"/>
      <c r="R15" s="697"/>
      <c r="S15" s="697"/>
      <c r="T15" s="697"/>
      <c r="U15" s="697"/>
      <c r="V15" s="697"/>
      <c r="W15" s="181" t="s">
        <v>905</v>
      </c>
      <c r="X15" s="196" t="s">
        <v>924</v>
      </c>
      <c r="Y15" s="196" t="s">
        <v>33</v>
      </c>
      <c r="Z15" s="196">
        <v>300</v>
      </c>
      <c r="AA15" s="697"/>
      <c r="AB15" s="723"/>
      <c r="AC15" s="204">
        <v>0</v>
      </c>
      <c r="AD15" s="210">
        <v>25</v>
      </c>
      <c r="AE15" s="210">
        <v>25</v>
      </c>
      <c r="AF15" s="210">
        <v>0</v>
      </c>
      <c r="AG15" s="210">
        <v>30</v>
      </c>
      <c r="AH15" s="210">
        <v>32</v>
      </c>
      <c r="AI15" s="210">
        <v>0</v>
      </c>
      <c r="AJ15" s="210">
        <v>30</v>
      </c>
      <c r="AK15" s="210">
        <v>32</v>
      </c>
      <c r="AL15" s="210">
        <v>0</v>
      </c>
      <c r="AM15" s="210">
        <v>30</v>
      </c>
      <c r="AN15" s="210">
        <v>32</v>
      </c>
      <c r="AO15" s="210">
        <v>0</v>
      </c>
      <c r="AP15" s="210">
        <v>30</v>
      </c>
      <c r="AQ15" s="210">
        <v>34</v>
      </c>
      <c r="AR15" s="204">
        <v>0</v>
      </c>
      <c r="AS15" s="204">
        <v>0</v>
      </c>
      <c r="AT15" s="204">
        <v>50</v>
      </c>
      <c r="AU15" s="636"/>
      <c r="AV15" s="636"/>
      <c r="AW15" s="636"/>
      <c r="AX15" s="203"/>
      <c r="AY15" s="203"/>
      <c r="AZ15" s="203"/>
      <c r="BA15" s="203"/>
      <c r="BB15" s="203"/>
      <c r="BC15" s="203"/>
      <c r="BD15" s="203"/>
      <c r="BE15" s="203"/>
      <c r="BF15" s="242"/>
      <c r="BG15" s="97">
        <f t="shared" si="0"/>
        <v>0.16666666666666666</v>
      </c>
      <c r="BH15" s="884"/>
      <c r="BI15" s="917"/>
      <c r="BJ15" s="203" t="s">
        <v>265</v>
      </c>
      <c r="BK15" s="723"/>
      <c r="BL15" s="697"/>
    </row>
    <row r="16" spans="1:64" ht="60.6" customHeight="1">
      <c r="A16" s="797"/>
      <c r="B16" s="701"/>
      <c r="C16" s="701"/>
      <c r="D16" s="697"/>
      <c r="E16" s="697"/>
      <c r="F16" s="697"/>
      <c r="G16" s="697" t="s">
        <v>30</v>
      </c>
      <c r="H16" s="697" t="s">
        <v>30</v>
      </c>
      <c r="I16" s="697"/>
      <c r="J16" s="697"/>
      <c r="K16" s="697"/>
      <c r="L16" s="697"/>
      <c r="M16" s="697"/>
      <c r="N16" s="697"/>
      <c r="O16" s="697"/>
      <c r="P16" s="697"/>
      <c r="Q16" s="697" t="s">
        <v>836</v>
      </c>
      <c r="R16" s="697" t="s">
        <v>837</v>
      </c>
      <c r="S16" s="697" t="s">
        <v>838</v>
      </c>
      <c r="T16" s="697" t="s">
        <v>839</v>
      </c>
      <c r="U16" s="697" t="s">
        <v>44</v>
      </c>
      <c r="V16" s="697" t="s">
        <v>45</v>
      </c>
      <c r="W16" s="197" t="s">
        <v>452</v>
      </c>
      <c r="X16" s="179" t="s">
        <v>925</v>
      </c>
      <c r="Y16" s="197" t="s">
        <v>33</v>
      </c>
      <c r="Z16" s="197">
        <v>3000</v>
      </c>
      <c r="AA16" s="711"/>
      <c r="AB16" s="804" t="s">
        <v>30</v>
      </c>
      <c r="AC16" s="199">
        <v>0</v>
      </c>
      <c r="AD16" s="199">
        <v>200</v>
      </c>
      <c r="AE16" s="199">
        <v>200</v>
      </c>
      <c r="AF16" s="210">
        <v>0</v>
      </c>
      <c r="AG16" s="210">
        <v>300</v>
      </c>
      <c r="AH16" s="210">
        <v>350</v>
      </c>
      <c r="AI16" s="210">
        <v>0</v>
      </c>
      <c r="AJ16" s="210">
        <v>300</v>
      </c>
      <c r="AK16" s="210">
        <v>350</v>
      </c>
      <c r="AL16" s="210">
        <v>0</v>
      </c>
      <c r="AM16" s="210">
        <v>300</v>
      </c>
      <c r="AN16" s="210">
        <v>350</v>
      </c>
      <c r="AO16" s="210">
        <v>0</v>
      </c>
      <c r="AP16" s="210">
        <v>300</v>
      </c>
      <c r="AQ16" s="210">
        <v>350</v>
      </c>
      <c r="AR16" s="199">
        <v>0</v>
      </c>
      <c r="AS16" s="199">
        <v>0</v>
      </c>
      <c r="AT16" s="205">
        <v>400</v>
      </c>
      <c r="AU16" s="636"/>
      <c r="AV16" s="636"/>
      <c r="AW16" s="636"/>
      <c r="AX16" s="203"/>
      <c r="AY16" s="203"/>
      <c r="AZ16" s="203"/>
      <c r="BA16" s="203"/>
      <c r="BB16" s="203"/>
      <c r="BC16" s="203"/>
      <c r="BD16" s="203"/>
      <c r="BE16" s="203"/>
      <c r="BF16" s="242"/>
      <c r="BG16" s="97">
        <f t="shared" si="0"/>
        <v>0.13333333333333333</v>
      </c>
      <c r="BH16" s="885">
        <f>AVERAGE(BG16:BG18)</f>
        <v>0.16111111111111109</v>
      </c>
      <c r="BI16" s="790">
        <f>BH16*Pesos!I6</f>
        <v>1.1116666666666666E-3</v>
      </c>
      <c r="BJ16" s="206" t="s">
        <v>319</v>
      </c>
      <c r="BK16" s="723" t="s">
        <v>412</v>
      </c>
      <c r="BL16" s="697" t="s">
        <v>413</v>
      </c>
    </row>
    <row r="17" spans="1:64" s="46" customFormat="1" ht="39" customHeight="1">
      <c r="A17" s="797"/>
      <c r="B17" s="701"/>
      <c r="C17" s="701"/>
      <c r="D17" s="697"/>
      <c r="E17" s="697"/>
      <c r="F17" s="697"/>
      <c r="G17" s="697"/>
      <c r="H17" s="697"/>
      <c r="I17" s="697"/>
      <c r="J17" s="697"/>
      <c r="K17" s="697"/>
      <c r="L17" s="697"/>
      <c r="M17" s="697"/>
      <c r="N17" s="697"/>
      <c r="O17" s="697"/>
      <c r="P17" s="697"/>
      <c r="Q17" s="697"/>
      <c r="R17" s="697"/>
      <c r="S17" s="697"/>
      <c r="T17" s="697"/>
      <c r="U17" s="697"/>
      <c r="V17" s="697"/>
      <c r="W17" s="197" t="s">
        <v>906</v>
      </c>
      <c r="X17" s="180" t="s">
        <v>926</v>
      </c>
      <c r="Y17" s="197" t="s">
        <v>112</v>
      </c>
      <c r="Z17" s="197">
        <v>100</v>
      </c>
      <c r="AA17" s="711"/>
      <c r="AB17" s="804"/>
      <c r="AC17" s="200">
        <v>0</v>
      </c>
      <c r="AD17" s="200">
        <v>10</v>
      </c>
      <c r="AE17" s="200">
        <v>25</v>
      </c>
      <c r="AF17" s="200">
        <v>0</v>
      </c>
      <c r="AG17" s="200">
        <v>8</v>
      </c>
      <c r="AH17" s="200">
        <v>8</v>
      </c>
      <c r="AI17" s="200">
        <v>0</v>
      </c>
      <c r="AJ17" s="200">
        <v>8</v>
      </c>
      <c r="AK17" s="200">
        <v>8</v>
      </c>
      <c r="AL17" s="200">
        <v>0</v>
      </c>
      <c r="AM17" s="200">
        <v>8</v>
      </c>
      <c r="AN17" s="200">
        <v>8</v>
      </c>
      <c r="AO17" s="200">
        <v>0</v>
      </c>
      <c r="AP17" s="200">
        <v>8</v>
      </c>
      <c r="AQ17" s="200">
        <v>9</v>
      </c>
      <c r="AR17" s="200">
        <v>10</v>
      </c>
      <c r="AS17" s="200">
        <v>10</v>
      </c>
      <c r="AT17" s="200">
        <v>15</v>
      </c>
      <c r="AU17" s="636"/>
      <c r="AV17" s="636"/>
      <c r="AW17" s="636"/>
      <c r="AX17" s="203"/>
      <c r="AY17" s="203"/>
      <c r="AZ17" s="203"/>
      <c r="BA17" s="203"/>
      <c r="BB17" s="203"/>
      <c r="BC17" s="203"/>
      <c r="BD17" s="203"/>
      <c r="BE17" s="203"/>
      <c r="BF17" s="242"/>
      <c r="BG17" s="97">
        <f t="shared" si="0"/>
        <v>0.35</v>
      </c>
      <c r="BH17" s="885"/>
      <c r="BI17" s="790"/>
      <c r="BJ17" s="206" t="s">
        <v>320</v>
      </c>
      <c r="BK17" s="723"/>
      <c r="BL17" s="697"/>
    </row>
    <row r="18" spans="1:64" s="46" customFormat="1" ht="27.6" customHeight="1">
      <c r="A18" s="797"/>
      <c r="B18" s="701"/>
      <c r="C18" s="701"/>
      <c r="D18" s="697"/>
      <c r="E18" s="697"/>
      <c r="F18" s="697"/>
      <c r="G18" s="697"/>
      <c r="H18" s="697"/>
      <c r="I18" s="697"/>
      <c r="J18" s="697"/>
      <c r="K18" s="697"/>
      <c r="L18" s="697"/>
      <c r="M18" s="697"/>
      <c r="N18" s="697"/>
      <c r="O18" s="697"/>
      <c r="P18" s="697"/>
      <c r="Q18" s="697"/>
      <c r="R18" s="697"/>
      <c r="S18" s="697"/>
      <c r="T18" s="697"/>
      <c r="U18" s="697"/>
      <c r="V18" s="697"/>
      <c r="W18" s="197" t="s">
        <v>907</v>
      </c>
      <c r="X18" s="180" t="s">
        <v>927</v>
      </c>
      <c r="Y18" s="197" t="s">
        <v>33</v>
      </c>
      <c r="Z18" s="197">
        <v>1</v>
      </c>
      <c r="AA18" s="711"/>
      <c r="AB18" s="804"/>
      <c r="AC18" s="199">
        <v>0</v>
      </c>
      <c r="AD18" s="199">
        <v>0</v>
      </c>
      <c r="AE18" s="217">
        <v>0.2</v>
      </c>
      <c r="AF18" s="210">
        <v>0</v>
      </c>
      <c r="AG18" s="210">
        <v>0</v>
      </c>
      <c r="AH18" s="218">
        <v>0.2</v>
      </c>
      <c r="AI18" s="210">
        <v>0</v>
      </c>
      <c r="AJ18" s="210">
        <v>0</v>
      </c>
      <c r="AK18" s="218">
        <v>0.2</v>
      </c>
      <c r="AL18" s="210">
        <v>0.2</v>
      </c>
      <c r="AM18" s="210">
        <v>0</v>
      </c>
      <c r="AN18" s="218">
        <v>0.2</v>
      </c>
      <c r="AO18" s="210">
        <v>0</v>
      </c>
      <c r="AP18" s="210">
        <v>0</v>
      </c>
      <c r="AQ18" s="218">
        <v>0.2</v>
      </c>
      <c r="AR18" s="199">
        <v>0</v>
      </c>
      <c r="AS18" s="199">
        <v>0</v>
      </c>
      <c r="AT18" s="199">
        <v>0</v>
      </c>
      <c r="AU18" s="636"/>
      <c r="AV18" s="636"/>
      <c r="AW18" s="636"/>
      <c r="AX18" s="203"/>
      <c r="AY18" s="203"/>
      <c r="AZ18" s="203"/>
      <c r="BA18" s="203"/>
      <c r="BB18" s="203"/>
      <c r="BC18" s="203"/>
      <c r="BD18" s="203"/>
      <c r="BE18" s="203"/>
      <c r="BF18" s="242"/>
      <c r="BG18" s="97">
        <f t="shared" si="0"/>
        <v>0</v>
      </c>
      <c r="BH18" s="885"/>
      <c r="BI18" s="790"/>
      <c r="BJ18" s="206" t="s">
        <v>318</v>
      </c>
      <c r="BK18" s="723"/>
      <c r="BL18" s="697"/>
    </row>
    <row r="19" spans="1:64" ht="51" customHeight="1">
      <c r="A19" s="797"/>
      <c r="B19" s="701"/>
      <c r="C19" s="701"/>
      <c r="D19" s="697" t="s">
        <v>46</v>
      </c>
      <c r="E19" s="697"/>
      <c r="F19" s="697" t="s">
        <v>30</v>
      </c>
      <c r="G19" s="697" t="s">
        <v>30</v>
      </c>
      <c r="H19" s="697" t="s">
        <v>30</v>
      </c>
      <c r="I19" s="697"/>
      <c r="J19" s="697"/>
      <c r="K19" s="697"/>
      <c r="L19" s="697"/>
      <c r="M19" s="697"/>
      <c r="N19" s="697" t="s">
        <v>30</v>
      </c>
      <c r="O19" s="697"/>
      <c r="P19" s="697"/>
      <c r="Q19" s="697" t="s">
        <v>47</v>
      </c>
      <c r="R19" s="697" t="s">
        <v>841</v>
      </c>
      <c r="S19" s="697" t="s">
        <v>49</v>
      </c>
      <c r="T19" s="697" t="s">
        <v>840</v>
      </c>
      <c r="U19" s="697" t="s">
        <v>50</v>
      </c>
      <c r="V19" s="697" t="s">
        <v>277</v>
      </c>
      <c r="W19" s="196" t="s">
        <v>908</v>
      </c>
      <c r="X19" s="196" t="s">
        <v>908</v>
      </c>
      <c r="Y19" s="196" t="s">
        <v>33</v>
      </c>
      <c r="Z19" s="196">
        <v>1</v>
      </c>
      <c r="AA19" s="697"/>
      <c r="AB19" s="723" t="s">
        <v>30</v>
      </c>
      <c r="AC19" s="199">
        <v>0</v>
      </c>
      <c r="AD19" s="199">
        <v>0</v>
      </c>
      <c r="AE19" s="217">
        <v>0.2</v>
      </c>
      <c r="AF19" s="210">
        <v>0</v>
      </c>
      <c r="AG19" s="210">
        <v>0</v>
      </c>
      <c r="AH19" s="218">
        <v>0.2</v>
      </c>
      <c r="AI19" s="210">
        <v>0</v>
      </c>
      <c r="AJ19" s="210">
        <v>0</v>
      </c>
      <c r="AK19" s="218">
        <v>0.2</v>
      </c>
      <c r="AL19" s="210">
        <v>0.2</v>
      </c>
      <c r="AM19" s="210">
        <v>0</v>
      </c>
      <c r="AN19" s="218">
        <v>0.2</v>
      </c>
      <c r="AO19" s="210">
        <v>0</v>
      </c>
      <c r="AP19" s="210">
        <v>0</v>
      </c>
      <c r="AQ19" s="218">
        <v>0.2</v>
      </c>
      <c r="AR19" s="199">
        <v>0</v>
      </c>
      <c r="AS19" s="199">
        <v>0</v>
      </c>
      <c r="AT19" s="207">
        <v>0.2</v>
      </c>
      <c r="AU19" s="638"/>
      <c r="AV19" s="638"/>
      <c r="AW19" s="638"/>
      <c r="AX19" s="196"/>
      <c r="AY19" s="196"/>
      <c r="AZ19" s="196"/>
      <c r="BA19" s="196"/>
      <c r="BB19" s="196"/>
      <c r="BC19" s="196"/>
      <c r="BD19" s="196"/>
      <c r="BE19" s="196"/>
      <c r="BF19" s="242"/>
      <c r="BG19" s="97">
        <f t="shared" si="0"/>
        <v>0.2</v>
      </c>
      <c r="BH19" s="884">
        <f>AVERAGE(BG19:BG22)</f>
        <v>0.39166666666666666</v>
      </c>
      <c r="BI19" s="917">
        <f>BH19*Pesos!I7</f>
        <v>6.7562500000000001E-3</v>
      </c>
      <c r="BJ19" s="196" t="s">
        <v>52</v>
      </c>
      <c r="BK19" s="723" t="s">
        <v>412</v>
      </c>
      <c r="BL19" s="697" t="s">
        <v>415</v>
      </c>
    </row>
    <row r="20" spans="1:64" ht="38.25">
      <c r="A20" s="797"/>
      <c r="B20" s="701"/>
      <c r="C20" s="701"/>
      <c r="D20" s="701"/>
      <c r="E20" s="701"/>
      <c r="F20" s="701"/>
      <c r="G20" s="701"/>
      <c r="H20" s="701"/>
      <c r="I20" s="701"/>
      <c r="J20" s="701"/>
      <c r="K20" s="701"/>
      <c r="L20" s="701"/>
      <c r="M20" s="701"/>
      <c r="N20" s="701"/>
      <c r="O20" s="701"/>
      <c r="P20" s="701"/>
      <c r="Q20" s="701"/>
      <c r="R20" s="701"/>
      <c r="S20" s="701"/>
      <c r="T20" s="701"/>
      <c r="U20" s="701"/>
      <c r="V20" s="697"/>
      <c r="W20" s="196" t="s">
        <v>266</v>
      </c>
      <c r="X20" s="196" t="s">
        <v>928</v>
      </c>
      <c r="Y20" s="196" t="s">
        <v>33</v>
      </c>
      <c r="Z20" s="196">
        <v>1</v>
      </c>
      <c r="AA20" s="701"/>
      <c r="AB20" s="701"/>
      <c r="AC20" s="199">
        <v>0</v>
      </c>
      <c r="AD20" s="199">
        <v>0</v>
      </c>
      <c r="AE20" s="217">
        <v>0.2</v>
      </c>
      <c r="AF20" s="210">
        <v>0</v>
      </c>
      <c r="AG20" s="210">
        <v>0</v>
      </c>
      <c r="AH20" s="218">
        <v>0.2</v>
      </c>
      <c r="AI20" s="210">
        <v>0</v>
      </c>
      <c r="AJ20" s="210">
        <v>0</v>
      </c>
      <c r="AK20" s="218">
        <v>0.2</v>
      </c>
      <c r="AL20" s="210">
        <v>0.2</v>
      </c>
      <c r="AM20" s="210">
        <v>0</v>
      </c>
      <c r="AN20" s="218">
        <v>0.2</v>
      </c>
      <c r="AO20" s="210">
        <v>0</v>
      </c>
      <c r="AP20" s="210">
        <v>0</v>
      </c>
      <c r="AQ20" s="218">
        <v>0.2</v>
      </c>
      <c r="AR20" s="199">
        <v>0</v>
      </c>
      <c r="AS20" s="199">
        <v>0</v>
      </c>
      <c r="AT20" s="207">
        <v>0.2</v>
      </c>
      <c r="AU20" s="638"/>
      <c r="AV20" s="638"/>
      <c r="AW20" s="638"/>
      <c r="AX20" s="196"/>
      <c r="AY20" s="196"/>
      <c r="AZ20" s="196"/>
      <c r="BA20" s="196"/>
      <c r="BB20" s="196"/>
      <c r="BC20" s="196"/>
      <c r="BD20" s="196"/>
      <c r="BE20" s="196"/>
      <c r="BF20" s="242"/>
      <c r="BG20" s="97">
        <f t="shared" si="0"/>
        <v>0.2</v>
      </c>
      <c r="BH20" s="858"/>
      <c r="BI20" s="839"/>
      <c r="BJ20" s="196" t="s">
        <v>53</v>
      </c>
      <c r="BK20" s="723"/>
      <c r="BL20" s="701"/>
    </row>
    <row r="21" spans="1:64" ht="42.6" customHeight="1">
      <c r="A21" s="797"/>
      <c r="B21" s="701"/>
      <c r="C21" s="701"/>
      <c r="D21" s="701"/>
      <c r="E21" s="701"/>
      <c r="F21" s="701"/>
      <c r="G21" s="701"/>
      <c r="H21" s="701"/>
      <c r="I21" s="701"/>
      <c r="J21" s="701"/>
      <c r="K21" s="701"/>
      <c r="L21" s="701"/>
      <c r="M21" s="701"/>
      <c r="N21" s="701"/>
      <c r="O21" s="701"/>
      <c r="P21" s="701"/>
      <c r="Q21" s="701"/>
      <c r="R21" s="701"/>
      <c r="S21" s="701"/>
      <c r="T21" s="701"/>
      <c r="U21" s="701"/>
      <c r="V21" s="697"/>
      <c r="W21" s="181" t="s">
        <v>909</v>
      </c>
      <c r="X21" s="196" t="s">
        <v>929</v>
      </c>
      <c r="Y21" s="196" t="s">
        <v>33</v>
      </c>
      <c r="Z21" s="196">
        <v>3</v>
      </c>
      <c r="AA21" s="701"/>
      <c r="AB21" s="701"/>
      <c r="AC21" s="199">
        <v>0</v>
      </c>
      <c r="AD21" s="199">
        <v>0</v>
      </c>
      <c r="AE21" s="199">
        <v>3</v>
      </c>
      <c r="AF21" s="199">
        <v>0</v>
      </c>
      <c r="AG21" s="199">
        <v>0</v>
      </c>
      <c r="AH21" s="199">
        <v>0</v>
      </c>
      <c r="AI21" s="199">
        <v>0</v>
      </c>
      <c r="AJ21" s="199">
        <v>0</v>
      </c>
      <c r="AK21" s="199">
        <v>0</v>
      </c>
      <c r="AL21" s="208">
        <v>0</v>
      </c>
      <c r="AM21" s="208">
        <v>0</v>
      </c>
      <c r="AN21" s="208">
        <v>0</v>
      </c>
      <c r="AO21" s="208">
        <v>0</v>
      </c>
      <c r="AP21" s="208">
        <v>0</v>
      </c>
      <c r="AQ21" s="208">
        <v>0</v>
      </c>
      <c r="AR21" s="199">
        <v>3</v>
      </c>
      <c r="AS21" s="199">
        <v>0</v>
      </c>
      <c r="AT21" s="199">
        <v>0</v>
      </c>
      <c r="AU21" s="638"/>
      <c r="AV21" s="638"/>
      <c r="AW21" s="638"/>
      <c r="AX21" s="196"/>
      <c r="AY21" s="196"/>
      <c r="AZ21" s="196"/>
      <c r="BA21" s="196"/>
      <c r="BB21" s="196"/>
      <c r="BC21" s="196"/>
      <c r="BD21" s="196"/>
      <c r="BE21" s="196"/>
      <c r="BF21" s="242"/>
      <c r="BG21" s="97">
        <f t="shared" si="0"/>
        <v>1</v>
      </c>
      <c r="BH21" s="858"/>
      <c r="BI21" s="839"/>
      <c r="BJ21" s="196" t="s">
        <v>321</v>
      </c>
      <c r="BK21" s="723"/>
      <c r="BL21" s="701"/>
    </row>
    <row r="22" spans="1:64" ht="47.45" customHeight="1">
      <c r="A22" s="797"/>
      <c r="B22" s="701"/>
      <c r="C22" s="701"/>
      <c r="D22" s="701"/>
      <c r="E22" s="701"/>
      <c r="F22" s="701"/>
      <c r="G22" s="701"/>
      <c r="H22" s="701"/>
      <c r="I22" s="701"/>
      <c r="J22" s="701"/>
      <c r="K22" s="701"/>
      <c r="L22" s="701"/>
      <c r="M22" s="701"/>
      <c r="N22" s="701"/>
      <c r="O22" s="701"/>
      <c r="P22" s="701"/>
      <c r="Q22" s="701"/>
      <c r="R22" s="701"/>
      <c r="S22" s="701"/>
      <c r="T22" s="701"/>
      <c r="U22" s="701"/>
      <c r="V22" s="697"/>
      <c r="W22" s="181" t="s">
        <v>910</v>
      </c>
      <c r="X22" s="196" t="s">
        <v>930</v>
      </c>
      <c r="Y22" s="196" t="s">
        <v>33</v>
      </c>
      <c r="Z22" s="196">
        <v>6</v>
      </c>
      <c r="AA22" s="701"/>
      <c r="AB22" s="701"/>
      <c r="AC22" s="199">
        <v>0</v>
      </c>
      <c r="AD22" s="199">
        <v>0</v>
      </c>
      <c r="AE22" s="205">
        <v>1</v>
      </c>
      <c r="AF22" s="208">
        <v>0</v>
      </c>
      <c r="AG22" s="208">
        <v>0</v>
      </c>
      <c r="AH22" s="208">
        <v>1</v>
      </c>
      <c r="AI22" s="208">
        <v>0</v>
      </c>
      <c r="AJ22" s="208">
        <v>0</v>
      </c>
      <c r="AK22" s="208">
        <v>1</v>
      </c>
      <c r="AL22" s="208">
        <v>0</v>
      </c>
      <c r="AM22" s="208">
        <v>0</v>
      </c>
      <c r="AN22" s="208">
        <v>1</v>
      </c>
      <c r="AO22" s="208">
        <v>0</v>
      </c>
      <c r="AP22" s="208">
        <v>0</v>
      </c>
      <c r="AQ22" s="208">
        <v>2</v>
      </c>
      <c r="AR22" s="199">
        <v>0</v>
      </c>
      <c r="AS22" s="199">
        <v>0</v>
      </c>
      <c r="AT22" s="205">
        <v>1</v>
      </c>
      <c r="AU22" s="638"/>
      <c r="AV22" s="638"/>
      <c r="AW22" s="638"/>
      <c r="AX22" s="196"/>
      <c r="AY22" s="196"/>
      <c r="AZ22" s="196"/>
      <c r="BA22" s="196"/>
      <c r="BB22" s="196"/>
      <c r="BC22" s="196"/>
      <c r="BD22" s="196"/>
      <c r="BE22" s="196"/>
      <c r="BF22" s="242"/>
      <c r="BG22" s="97">
        <f t="shared" si="0"/>
        <v>0.16666666666666666</v>
      </c>
      <c r="BH22" s="858"/>
      <c r="BI22" s="839"/>
      <c r="BJ22" s="196" t="s">
        <v>322</v>
      </c>
      <c r="BK22" s="723"/>
      <c r="BL22" s="701"/>
    </row>
    <row r="23" spans="1:64" ht="44.45" customHeight="1">
      <c r="A23" s="797"/>
      <c r="B23" s="701"/>
      <c r="C23" s="701"/>
      <c r="D23" s="701"/>
      <c r="E23" s="697"/>
      <c r="F23" s="697"/>
      <c r="G23" s="697" t="s">
        <v>30</v>
      </c>
      <c r="H23" s="697"/>
      <c r="I23" s="697"/>
      <c r="J23" s="697"/>
      <c r="K23" s="697"/>
      <c r="L23" s="697"/>
      <c r="M23" s="697" t="s">
        <v>30</v>
      </c>
      <c r="N23" s="697" t="s">
        <v>30</v>
      </c>
      <c r="O23" s="697"/>
      <c r="P23" s="697"/>
      <c r="Q23" s="697" t="s">
        <v>842</v>
      </c>
      <c r="R23" s="697" t="s">
        <v>843</v>
      </c>
      <c r="S23" s="697" t="s">
        <v>844</v>
      </c>
      <c r="T23" s="697" t="s">
        <v>788</v>
      </c>
      <c r="U23" s="697" t="s">
        <v>939</v>
      </c>
      <c r="V23" s="697" t="s">
        <v>940</v>
      </c>
      <c r="W23" s="181" t="s">
        <v>911</v>
      </c>
      <c r="X23" s="196" t="s">
        <v>931</v>
      </c>
      <c r="Y23" s="196" t="s">
        <v>33</v>
      </c>
      <c r="Z23" s="196">
        <v>100000</v>
      </c>
      <c r="AA23" s="697"/>
      <c r="AB23" s="723" t="s">
        <v>30</v>
      </c>
      <c r="AC23" s="208">
        <v>0</v>
      </c>
      <c r="AD23" s="208">
        <v>0</v>
      </c>
      <c r="AE23" s="208">
        <v>20000</v>
      </c>
      <c r="AF23" s="208">
        <v>0</v>
      </c>
      <c r="AG23" s="208">
        <v>0</v>
      </c>
      <c r="AH23" s="208">
        <v>20000</v>
      </c>
      <c r="AI23" s="208">
        <v>0</v>
      </c>
      <c r="AJ23" s="208">
        <v>0</v>
      </c>
      <c r="AK23" s="208">
        <v>20000</v>
      </c>
      <c r="AL23" s="208">
        <v>0</v>
      </c>
      <c r="AM23" s="208">
        <v>0</v>
      </c>
      <c r="AN23" s="208">
        <v>20000</v>
      </c>
      <c r="AO23" s="208">
        <v>0</v>
      </c>
      <c r="AP23" s="208">
        <v>0</v>
      </c>
      <c r="AQ23" s="208">
        <v>20000</v>
      </c>
      <c r="AR23" s="208">
        <v>0</v>
      </c>
      <c r="AS23" s="208">
        <v>0</v>
      </c>
      <c r="AT23" s="208">
        <v>10538</v>
      </c>
      <c r="AU23" s="638"/>
      <c r="AV23" s="638"/>
      <c r="AW23" s="638"/>
      <c r="AX23" s="196"/>
      <c r="AY23" s="196"/>
      <c r="AZ23" s="196"/>
      <c r="BA23" s="196"/>
      <c r="BB23" s="196"/>
      <c r="BC23" s="196"/>
      <c r="BD23" s="196"/>
      <c r="BE23" s="196"/>
      <c r="BF23" s="242"/>
      <c r="BG23" s="97">
        <f t="shared" si="0"/>
        <v>0.10538</v>
      </c>
      <c r="BH23" s="884">
        <f>AVERAGE(BG23:BG26)</f>
        <v>0.3182894444444444</v>
      </c>
      <c r="BI23" s="917">
        <f>BH23*Pesos!I8</f>
        <v>5.4904929166666666E-3</v>
      </c>
      <c r="BJ23" s="181" t="s">
        <v>272</v>
      </c>
      <c r="BK23" s="723" t="s">
        <v>412</v>
      </c>
      <c r="BL23" s="697" t="s">
        <v>416</v>
      </c>
    </row>
    <row r="24" spans="1:64" ht="37.35" customHeight="1">
      <c r="A24" s="797"/>
      <c r="B24" s="701"/>
      <c r="C24" s="701"/>
      <c r="D24" s="701"/>
      <c r="E24" s="701"/>
      <c r="F24" s="701"/>
      <c r="G24" s="701"/>
      <c r="H24" s="701"/>
      <c r="I24" s="701"/>
      <c r="J24" s="701"/>
      <c r="K24" s="701"/>
      <c r="L24" s="701"/>
      <c r="M24" s="701"/>
      <c r="N24" s="701"/>
      <c r="O24" s="701"/>
      <c r="P24" s="701"/>
      <c r="Q24" s="701"/>
      <c r="R24" s="701"/>
      <c r="S24" s="701"/>
      <c r="T24" s="701"/>
      <c r="U24" s="697"/>
      <c r="V24" s="697"/>
      <c r="W24" s="196" t="s">
        <v>912</v>
      </c>
      <c r="X24" s="196" t="s">
        <v>932</v>
      </c>
      <c r="Y24" s="196" t="s">
        <v>33</v>
      </c>
      <c r="Z24" s="196">
        <v>10</v>
      </c>
      <c r="AA24" s="701"/>
      <c r="AB24" s="701"/>
      <c r="AC24" s="208">
        <v>0</v>
      </c>
      <c r="AD24" s="208">
        <v>1</v>
      </c>
      <c r="AE24" s="208">
        <v>0</v>
      </c>
      <c r="AF24" s="208">
        <v>1</v>
      </c>
      <c r="AG24" s="208">
        <v>0</v>
      </c>
      <c r="AH24" s="208">
        <v>1</v>
      </c>
      <c r="AI24" s="208">
        <v>1</v>
      </c>
      <c r="AJ24" s="208">
        <v>0</v>
      </c>
      <c r="AK24" s="208">
        <v>1</v>
      </c>
      <c r="AL24" s="208">
        <v>1</v>
      </c>
      <c r="AM24" s="208">
        <v>0</v>
      </c>
      <c r="AN24" s="208">
        <v>1</v>
      </c>
      <c r="AO24" s="208">
        <v>1</v>
      </c>
      <c r="AP24" s="208">
        <v>0</v>
      </c>
      <c r="AQ24" s="208">
        <v>1</v>
      </c>
      <c r="AR24" s="208">
        <v>1</v>
      </c>
      <c r="AS24" s="208">
        <v>0</v>
      </c>
      <c r="AT24" s="208">
        <v>1</v>
      </c>
      <c r="AU24" s="638"/>
      <c r="AV24" s="638"/>
      <c r="AW24" s="638"/>
      <c r="AX24" s="196"/>
      <c r="AY24" s="196"/>
      <c r="AZ24" s="196"/>
      <c r="BA24" s="196"/>
      <c r="BB24" s="196"/>
      <c r="BC24" s="196"/>
      <c r="BD24" s="196"/>
      <c r="BE24" s="196"/>
      <c r="BF24" s="242"/>
      <c r="BG24" s="97">
        <f t="shared" si="0"/>
        <v>0.2</v>
      </c>
      <c r="BH24" s="858"/>
      <c r="BI24" s="839"/>
      <c r="BJ24" s="196" t="s">
        <v>273</v>
      </c>
      <c r="BK24" s="723"/>
      <c r="BL24" s="701"/>
    </row>
    <row r="25" spans="1:64" ht="36.6" customHeight="1">
      <c r="A25" s="797"/>
      <c r="B25" s="701"/>
      <c r="C25" s="701"/>
      <c r="D25" s="701"/>
      <c r="E25" s="701"/>
      <c r="F25" s="701"/>
      <c r="G25" s="701"/>
      <c r="H25" s="701"/>
      <c r="I25" s="701"/>
      <c r="J25" s="701"/>
      <c r="K25" s="701"/>
      <c r="L25" s="701"/>
      <c r="M25" s="701"/>
      <c r="N25" s="701"/>
      <c r="O25" s="701"/>
      <c r="P25" s="701"/>
      <c r="Q25" s="701"/>
      <c r="R25" s="701"/>
      <c r="S25" s="701"/>
      <c r="T25" s="701"/>
      <c r="U25" s="697"/>
      <c r="V25" s="697"/>
      <c r="W25" s="196" t="s">
        <v>268</v>
      </c>
      <c r="X25" s="196" t="s">
        <v>271</v>
      </c>
      <c r="Y25" s="196" t="s">
        <v>33</v>
      </c>
      <c r="Z25" s="196">
        <v>18</v>
      </c>
      <c r="AA25" s="701"/>
      <c r="AB25" s="701"/>
      <c r="AC25" s="208">
        <v>0</v>
      </c>
      <c r="AD25" s="208">
        <v>0</v>
      </c>
      <c r="AE25" s="208">
        <v>14</v>
      </c>
      <c r="AF25" s="208">
        <v>0</v>
      </c>
      <c r="AG25" s="208">
        <v>0</v>
      </c>
      <c r="AH25" s="208">
        <v>1</v>
      </c>
      <c r="AI25" s="208">
        <v>0</v>
      </c>
      <c r="AJ25" s="208">
        <v>0</v>
      </c>
      <c r="AK25" s="208">
        <v>1</v>
      </c>
      <c r="AL25" s="208">
        <v>0</v>
      </c>
      <c r="AM25" s="208">
        <v>0</v>
      </c>
      <c r="AN25" s="208">
        <v>1</v>
      </c>
      <c r="AO25" s="208">
        <v>0</v>
      </c>
      <c r="AP25" s="208">
        <v>0</v>
      </c>
      <c r="AQ25" s="208">
        <v>1</v>
      </c>
      <c r="AR25" s="208">
        <v>0</v>
      </c>
      <c r="AS25" s="208">
        <v>0</v>
      </c>
      <c r="AT25" s="208">
        <v>14</v>
      </c>
      <c r="AU25" s="638"/>
      <c r="AV25" s="638"/>
      <c r="AW25" s="638"/>
      <c r="AX25" s="196"/>
      <c r="AY25" s="196"/>
      <c r="AZ25" s="196"/>
      <c r="BA25" s="196"/>
      <c r="BB25" s="196"/>
      <c r="BC25" s="196"/>
      <c r="BD25" s="196"/>
      <c r="BE25" s="196"/>
      <c r="BF25" s="242"/>
      <c r="BG25" s="97">
        <f t="shared" si="0"/>
        <v>0.77777777777777779</v>
      </c>
      <c r="BH25" s="858"/>
      <c r="BI25" s="839"/>
      <c r="BJ25" s="181" t="s">
        <v>274</v>
      </c>
      <c r="BK25" s="723"/>
      <c r="BL25" s="701"/>
    </row>
    <row r="26" spans="1:64" ht="36.6" customHeight="1">
      <c r="A26" s="797"/>
      <c r="B26" s="701"/>
      <c r="C26" s="701"/>
      <c r="D26" s="701"/>
      <c r="E26" s="701"/>
      <c r="F26" s="701"/>
      <c r="G26" s="701"/>
      <c r="H26" s="701"/>
      <c r="I26" s="701"/>
      <c r="J26" s="701"/>
      <c r="K26" s="701"/>
      <c r="L26" s="701"/>
      <c r="M26" s="701"/>
      <c r="N26" s="701"/>
      <c r="O26" s="701"/>
      <c r="P26" s="701"/>
      <c r="Q26" s="701"/>
      <c r="R26" s="701"/>
      <c r="S26" s="701"/>
      <c r="T26" s="701"/>
      <c r="U26" s="697"/>
      <c r="V26" s="697"/>
      <c r="W26" s="196" t="s">
        <v>913</v>
      </c>
      <c r="X26" s="196" t="s">
        <v>933</v>
      </c>
      <c r="Y26" s="196" t="s">
        <v>112</v>
      </c>
      <c r="Z26" s="196">
        <v>100</v>
      </c>
      <c r="AA26" s="701"/>
      <c r="AB26" s="701"/>
      <c r="AC26" s="200">
        <v>0</v>
      </c>
      <c r="AD26" s="200">
        <v>10</v>
      </c>
      <c r="AE26" s="200">
        <v>10</v>
      </c>
      <c r="AF26" s="200">
        <v>0</v>
      </c>
      <c r="AG26" s="200">
        <v>10</v>
      </c>
      <c r="AH26" s="200">
        <v>10</v>
      </c>
      <c r="AI26" s="200">
        <v>0</v>
      </c>
      <c r="AJ26" s="200">
        <v>10</v>
      </c>
      <c r="AK26" s="200">
        <v>10</v>
      </c>
      <c r="AL26" s="200">
        <v>0</v>
      </c>
      <c r="AM26" s="200">
        <v>10</v>
      </c>
      <c r="AN26" s="200">
        <v>10</v>
      </c>
      <c r="AO26" s="200">
        <v>0</v>
      </c>
      <c r="AP26" s="200">
        <v>10</v>
      </c>
      <c r="AQ26" s="200">
        <v>10</v>
      </c>
      <c r="AR26" s="200">
        <v>0</v>
      </c>
      <c r="AS26" s="200">
        <v>0</v>
      </c>
      <c r="AT26" s="200">
        <v>19</v>
      </c>
      <c r="AU26" s="638"/>
      <c r="AV26" s="638"/>
      <c r="AW26" s="638"/>
      <c r="AX26" s="196"/>
      <c r="AY26" s="196"/>
      <c r="AZ26" s="196"/>
      <c r="BA26" s="196"/>
      <c r="BB26" s="196"/>
      <c r="BC26" s="196"/>
      <c r="BD26" s="196"/>
      <c r="BE26" s="196"/>
      <c r="BF26" s="242"/>
      <c r="BG26" s="97">
        <f t="shared" si="0"/>
        <v>0.19</v>
      </c>
      <c r="BH26" s="858"/>
      <c r="BI26" s="839"/>
      <c r="BJ26" s="196" t="s">
        <v>376</v>
      </c>
      <c r="BK26" s="723"/>
      <c r="BL26" s="701"/>
    </row>
    <row r="27" spans="1:64" ht="165.75" customHeight="1">
      <c r="A27" s="797"/>
      <c r="B27" s="701"/>
      <c r="C27" s="701"/>
      <c r="D27" s="196" t="s">
        <v>60</v>
      </c>
      <c r="E27" s="209"/>
      <c r="F27" s="209"/>
      <c r="G27" s="209"/>
      <c r="H27" s="209"/>
      <c r="I27" s="209"/>
      <c r="J27" s="209"/>
      <c r="K27" s="209" t="s">
        <v>30</v>
      </c>
      <c r="L27" s="209"/>
      <c r="M27" s="209"/>
      <c r="N27" s="209"/>
      <c r="O27" s="209"/>
      <c r="P27" s="209"/>
      <c r="Q27" s="196" t="s">
        <v>61</v>
      </c>
      <c r="R27" s="196" t="s">
        <v>62</v>
      </c>
      <c r="S27" s="196" t="s">
        <v>63</v>
      </c>
      <c r="T27" s="196" t="s">
        <v>64</v>
      </c>
      <c r="U27" s="196" t="s">
        <v>938</v>
      </c>
      <c r="V27" s="196" t="s">
        <v>257</v>
      </c>
      <c r="W27" s="196" t="s">
        <v>914</v>
      </c>
      <c r="X27" s="196" t="s">
        <v>66</v>
      </c>
      <c r="Y27" s="196" t="s">
        <v>33</v>
      </c>
      <c r="Z27" s="196">
        <v>6</v>
      </c>
      <c r="AA27" s="196" t="s">
        <v>30</v>
      </c>
      <c r="AB27" s="203"/>
      <c r="AC27" s="199">
        <v>0</v>
      </c>
      <c r="AD27" s="199">
        <v>0</v>
      </c>
      <c r="AE27" s="205">
        <v>6</v>
      </c>
      <c r="AF27" s="208">
        <v>0</v>
      </c>
      <c r="AG27" s="208">
        <v>0</v>
      </c>
      <c r="AH27" s="208">
        <v>6</v>
      </c>
      <c r="AI27" s="208">
        <v>0</v>
      </c>
      <c r="AJ27" s="208">
        <v>0</v>
      </c>
      <c r="AK27" s="208">
        <v>6</v>
      </c>
      <c r="AL27" s="208">
        <v>0</v>
      </c>
      <c r="AM27" s="208">
        <v>0</v>
      </c>
      <c r="AN27" s="208">
        <v>6</v>
      </c>
      <c r="AO27" s="208">
        <v>0</v>
      </c>
      <c r="AP27" s="208">
        <v>0</v>
      </c>
      <c r="AQ27" s="208">
        <v>6</v>
      </c>
      <c r="AR27" s="199">
        <v>0</v>
      </c>
      <c r="AS27" s="199">
        <v>0</v>
      </c>
      <c r="AT27" s="205">
        <v>6</v>
      </c>
      <c r="AU27" s="638"/>
      <c r="AV27" s="638"/>
      <c r="AW27" s="638"/>
      <c r="AX27" s="196"/>
      <c r="AY27" s="196"/>
      <c r="AZ27" s="196"/>
      <c r="BA27" s="196"/>
      <c r="BB27" s="196"/>
      <c r="BC27" s="196"/>
      <c r="BD27" s="196"/>
      <c r="BE27" s="196"/>
      <c r="BF27" s="242"/>
      <c r="BG27" s="97">
        <f t="shared" si="0"/>
        <v>1</v>
      </c>
      <c r="BH27" s="97">
        <f>+BG27</f>
        <v>1</v>
      </c>
      <c r="BI27" s="625">
        <f>BH27*Pesos!I9</f>
        <v>4.6000000000000006E-2</v>
      </c>
      <c r="BJ27" s="196" t="s">
        <v>67</v>
      </c>
      <c r="BK27" s="196" t="s">
        <v>401</v>
      </c>
      <c r="BL27" s="196" t="s">
        <v>417</v>
      </c>
    </row>
    <row r="28" spans="1:64" ht="51">
      <c r="A28" s="797"/>
      <c r="B28" s="701"/>
      <c r="C28" s="701"/>
      <c r="D28" s="697" t="s">
        <v>68</v>
      </c>
      <c r="E28" s="702"/>
      <c r="F28" s="702"/>
      <c r="G28" s="702"/>
      <c r="H28" s="702"/>
      <c r="I28" s="702"/>
      <c r="J28" s="702"/>
      <c r="K28" s="702" t="s">
        <v>30</v>
      </c>
      <c r="L28" s="702"/>
      <c r="M28" s="702"/>
      <c r="N28" s="702"/>
      <c r="O28" s="702"/>
      <c r="P28" s="702"/>
      <c r="Q28" s="697" t="s">
        <v>298</v>
      </c>
      <c r="R28" s="697" t="s">
        <v>847</v>
      </c>
      <c r="S28" s="697" t="s">
        <v>846</v>
      </c>
      <c r="T28" s="697" t="s">
        <v>845</v>
      </c>
      <c r="U28" s="697" t="s">
        <v>937</v>
      </c>
      <c r="V28" s="697" t="s">
        <v>936</v>
      </c>
      <c r="W28" s="697" t="s">
        <v>934</v>
      </c>
      <c r="X28" s="196" t="s">
        <v>480</v>
      </c>
      <c r="Y28" s="196" t="s">
        <v>33</v>
      </c>
      <c r="Z28" s="196">
        <v>60</v>
      </c>
      <c r="AA28" s="697" t="s">
        <v>30</v>
      </c>
      <c r="AB28" s="808"/>
      <c r="AC28" s="205">
        <v>4</v>
      </c>
      <c r="AD28" s="205">
        <v>4</v>
      </c>
      <c r="AE28" s="205">
        <v>5</v>
      </c>
      <c r="AF28" s="208">
        <v>4</v>
      </c>
      <c r="AG28" s="208">
        <v>4</v>
      </c>
      <c r="AH28" s="208">
        <v>3</v>
      </c>
      <c r="AI28" s="208">
        <v>4</v>
      </c>
      <c r="AJ28" s="208">
        <v>4</v>
      </c>
      <c r="AK28" s="208">
        <v>4</v>
      </c>
      <c r="AL28" s="208">
        <v>4</v>
      </c>
      <c r="AM28" s="208">
        <v>4</v>
      </c>
      <c r="AN28" s="208">
        <v>4</v>
      </c>
      <c r="AO28" s="208">
        <v>4</v>
      </c>
      <c r="AP28" s="208">
        <v>4</v>
      </c>
      <c r="AQ28" s="208">
        <v>4</v>
      </c>
      <c r="AR28" s="651">
        <v>4</v>
      </c>
      <c r="AS28" s="651">
        <v>4</v>
      </c>
      <c r="AT28" s="651">
        <v>5</v>
      </c>
      <c r="AU28" s="638"/>
      <c r="AV28" s="638"/>
      <c r="AW28" s="638"/>
      <c r="AX28" s="196"/>
      <c r="AY28" s="196"/>
      <c r="AZ28" s="196"/>
      <c r="BA28" s="196"/>
      <c r="BB28" s="196"/>
      <c r="BC28" s="196"/>
      <c r="BD28" s="196"/>
      <c r="BE28" s="196"/>
      <c r="BF28" s="242"/>
      <c r="BG28" s="97">
        <f>SUM(AR28:BF28)/Z28</f>
        <v>0.21666666666666667</v>
      </c>
      <c r="BH28" s="884">
        <f>AVERAGE(BG28:BG32)</f>
        <v>0.38115809523809524</v>
      </c>
      <c r="BI28" s="918">
        <f>BH28*Pesos!I10</f>
        <v>8.7666361904761916E-3</v>
      </c>
      <c r="BJ28" s="181" t="s">
        <v>323</v>
      </c>
      <c r="BK28" s="723" t="s">
        <v>412</v>
      </c>
      <c r="BL28" s="697" t="s">
        <v>418</v>
      </c>
    </row>
    <row r="29" spans="1:64" s="52" customFormat="1" ht="39.6" customHeight="1">
      <c r="A29" s="797"/>
      <c r="B29" s="701"/>
      <c r="C29" s="701"/>
      <c r="D29" s="697"/>
      <c r="E29" s="702"/>
      <c r="F29" s="702"/>
      <c r="G29" s="702"/>
      <c r="H29" s="702"/>
      <c r="I29" s="702"/>
      <c r="J29" s="702"/>
      <c r="K29" s="702"/>
      <c r="L29" s="702"/>
      <c r="M29" s="702"/>
      <c r="N29" s="702"/>
      <c r="O29" s="702"/>
      <c r="P29" s="702"/>
      <c r="Q29" s="697"/>
      <c r="R29" s="697"/>
      <c r="S29" s="697"/>
      <c r="T29" s="697"/>
      <c r="U29" s="697"/>
      <c r="V29" s="697"/>
      <c r="W29" s="697"/>
      <c r="X29" s="181" t="s">
        <v>299</v>
      </c>
      <c r="Y29" s="196" t="s">
        <v>33</v>
      </c>
      <c r="Z29" s="196">
        <v>5000</v>
      </c>
      <c r="AA29" s="697"/>
      <c r="AB29" s="808"/>
      <c r="AC29" s="205">
        <v>800</v>
      </c>
      <c r="AD29" s="205">
        <v>600</v>
      </c>
      <c r="AE29" s="205">
        <v>600</v>
      </c>
      <c r="AF29" s="208">
        <v>250</v>
      </c>
      <c r="AG29" s="208">
        <v>250</v>
      </c>
      <c r="AH29" s="208">
        <v>250</v>
      </c>
      <c r="AI29" s="208">
        <v>250</v>
      </c>
      <c r="AJ29" s="208">
        <v>250</v>
      </c>
      <c r="AK29" s="208">
        <v>250</v>
      </c>
      <c r="AL29" s="208">
        <v>250</v>
      </c>
      <c r="AM29" s="208">
        <v>250</v>
      </c>
      <c r="AN29" s="208">
        <v>250</v>
      </c>
      <c r="AO29" s="208">
        <v>250</v>
      </c>
      <c r="AP29" s="208">
        <v>250</v>
      </c>
      <c r="AQ29" s="208">
        <v>250</v>
      </c>
      <c r="AR29" s="651">
        <v>676</v>
      </c>
      <c r="AS29" s="651">
        <v>421</v>
      </c>
      <c r="AT29" s="651">
        <v>401</v>
      </c>
      <c r="AU29" s="638"/>
      <c r="AV29" s="638"/>
      <c r="AW29" s="638"/>
      <c r="AX29" s="196"/>
      <c r="AY29" s="196"/>
      <c r="AZ29" s="196"/>
      <c r="BA29" s="196"/>
      <c r="BB29" s="196"/>
      <c r="BC29" s="196"/>
      <c r="BD29" s="196"/>
      <c r="BE29" s="196"/>
      <c r="BF29" s="242"/>
      <c r="BG29" s="97">
        <f t="shared" si="0"/>
        <v>0.29959999999999998</v>
      </c>
      <c r="BH29" s="884"/>
      <c r="BI29" s="918"/>
      <c r="BJ29" s="181" t="s">
        <v>324</v>
      </c>
      <c r="BK29" s="723"/>
      <c r="BL29" s="697"/>
    </row>
    <row r="30" spans="1:64" s="52" customFormat="1" ht="25.5">
      <c r="A30" s="797"/>
      <c r="B30" s="701"/>
      <c r="C30" s="701"/>
      <c r="D30" s="697"/>
      <c r="E30" s="702"/>
      <c r="F30" s="702"/>
      <c r="G30" s="702"/>
      <c r="H30" s="702"/>
      <c r="I30" s="702"/>
      <c r="J30" s="702"/>
      <c r="K30" s="702"/>
      <c r="L30" s="702"/>
      <c r="M30" s="702"/>
      <c r="N30" s="702"/>
      <c r="O30" s="702"/>
      <c r="P30" s="702"/>
      <c r="Q30" s="697"/>
      <c r="R30" s="697"/>
      <c r="S30" s="697"/>
      <c r="T30" s="697"/>
      <c r="U30" s="697"/>
      <c r="V30" s="697"/>
      <c r="W30" s="697"/>
      <c r="X30" s="181" t="s">
        <v>325</v>
      </c>
      <c r="Y30" s="196" t="s">
        <v>33</v>
      </c>
      <c r="Z30" s="196">
        <v>350</v>
      </c>
      <c r="AA30" s="697"/>
      <c r="AB30" s="808"/>
      <c r="AC30" s="205">
        <v>31</v>
      </c>
      <c r="AD30" s="205">
        <v>42</v>
      </c>
      <c r="AE30" s="205">
        <v>40</v>
      </c>
      <c r="AF30" s="208">
        <v>20</v>
      </c>
      <c r="AG30" s="208">
        <v>20</v>
      </c>
      <c r="AH30" s="208">
        <v>17</v>
      </c>
      <c r="AI30" s="208">
        <v>20</v>
      </c>
      <c r="AJ30" s="208">
        <v>20</v>
      </c>
      <c r="AK30" s="208">
        <v>20</v>
      </c>
      <c r="AL30" s="208">
        <v>20</v>
      </c>
      <c r="AM30" s="208">
        <v>20</v>
      </c>
      <c r="AN30" s="208">
        <v>20</v>
      </c>
      <c r="AO30" s="208">
        <v>20</v>
      </c>
      <c r="AP30" s="208">
        <v>20</v>
      </c>
      <c r="AQ30" s="208">
        <v>20</v>
      </c>
      <c r="AR30" s="651">
        <v>31</v>
      </c>
      <c r="AS30" s="651">
        <v>42</v>
      </c>
      <c r="AT30" s="651">
        <v>40</v>
      </c>
      <c r="AU30" s="638"/>
      <c r="AV30" s="638"/>
      <c r="AW30" s="638"/>
      <c r="AX30" s="196"/>
      <c r="AY30" s="196"/>
      <c r="AZ30" s="196"/>
      <c r="BA30" s="196"/>
      <c r="BB30" s="196"/>
      <c r="BC30" s="196"/>
      <c r="BD30" s="196"/>
      <c r="BE30" s="196"/>
      <c r="BF30" s="242"/>
      <c r="BG30" s="97">
        <f t="shared" si="0"/>
        <v>0.32285714285714284</v>
      </c>
      <c r="BH30" s="884"/>
      <c r="BI30" s="918"/>
      <c r="BJ30" s="181" t="s">
        <v>324</v>
      </c>
      <c r="BK30" s="723"/>
      <c r="BL30" s="697"/>
    </row>
    <row r="31" spans="1:64" s="52" customFormat="1" ht="26.1" customHeight="1">
      <c r="A31" s="797"/>
      <c r="B31" s="701"/>
      <c r="C31" s="701"/>
      <c r="D31" s="697"/>
      <c r="E31" s="702"/>
      <c r="F31" s="702"/>
      <c r="G31" s="702"/>
      <c r="H31" s="702"/>
      <c r="I31" s="702"/>
      <c r="J31" s="702"/>
      <c r="K31" s="702"/>
      <c r="L31" s="702"/>
      <c r="M31" s="702"/>
      <c r="N31" s="702"/>
      <c r="O31" s="702"/>
      <c r="P31" s="702"/>
      <c r="Q31" s="697"/>
      <c r="R31" s="697"/>
      <c r="S31" s="697"/>
      <c r="T31" s="697"/>
      <c r="U31" s="697"/>
      <c r="V31" s="697"/>
      <c r="W31" s="697" t="s">
        <v>935</v>
      </c>
      <c r="X31" s="181" t="s">
        <v>301</v>
      </c>
      <c r="Y31" s="196" t="s">
        <v>33</v>
      </c>
      <c r="Z31" s="196">
        <v>30</v>
      </c>
      <c r="AA31" s="697"/>
      <c r="AB31" s="808"/>
      <c r="AC31" s="205">
        <v>2</v>
      </c>
      <c r="AD31" s="205">
        <v>1</v>
      </c>
      <c r="AE31" s="205">
        <v>5</v>
      </c>
      <c r="AF31" s="208">
        <v>0</v>
      </c>
      <c r="AG31" s="208">
        <v>2</v>
      </c>
      <c r="AH31" s="208">
        <v>2</v>
      </c>
      <c r="AI31" s="208">
        <v>0</v>
      </c>
      <c r="AJ31" s="208">
        <v>3</v>
      </c>
      <c r="AK31" s="208">
        <v>3</v>
      </c>
      <c r="AL31" s="208">
        <v>0</v>
      </c>
      <c r="AM31" s="208">
        <v>3</v>
      </c>
      <c r="AN31" s="208">
        <v>3</v>
      </c>
      <c r="AO31" s="208">
        <v>0</v>
      </c>
      <c r="AP31" s="208">
        <v>3</v>
      </c>
      <c r="AQ31" s="208">
        <v>3</v>
      </c>
      <c r="AR31" s="651">
        <v>1</v>
      </c>
      <c r="AS31" s="651">
        <v>2</v>
      </c>
      <c r="AT31" s="651">
        <v>5</v>
      </c>
      <c r="AU31" s="638"/>
      <c r="AV31" s="638"/>
      <c r="AW31" s="638"/>
      <c r="AX31" s="196"/>
      <c r="AY31" s="196"/>
      <c r="AZ31" s="196"/>
      <c r="BA31" s="196"/>
      <c r="BB31" s="196"/>
      <c r="BC31" s="196"/>
      <c r="BD31" s="196"/>
      <c r="BE31" s="196"/>
      <c r="BF31" s="242"/>
      <c r="BG31" s="97">
        <f t="shared" si="0"/>
        <v>0.26666666666666666</v>
      </c>
      <c r="BH31" s="884"/>
      <c r="BI31" s="918"/>
      <c r="BJ31" s="181" t="s">
        <v>326</v>
      </c>
      <c r="BK31" s="723"/>
      <c r="BL31" s="697"/>
    </row>
    <row r="32" spans="1:64" s="52" customFormat="1" ht="25.5">
      <c r="A32" s="797"/>
      <c r="B32" s="701"/>
      <c r="C32" s="701"/>
      <c r="D32" s="697"/>
      <c r="E32" s="702"/>
      <c r="F32" s="702"/>
      <c r="G32" s="702"/>
      <c r="H32" s="702"/>
      <c r="I32" s="702"/>
      <c r="J32" s="702"/>
      <c r="K32" s="702"/>
      <c r="L32" s="702"/>
      <c r="M32" s="702"/>
      <c r="N32" s="702"/>
      <c r="O32" s="702"/>
      <c r="P32" s="702"/>
      <c r="Q32" s="697"/>
      <c r="R32" s="697"/>
      <c r="S32" s="697"/>
      <c r="T32" s="697"/>
      <c r="U32" s="697"/>
      <c r="V32" s="697"/>
      <c r="W32" s="697"/>
      <c r="X32" s="181" t="s">
        <v>302</v>
      </c>
      <c r="Y32" s="196" t="s">
        <v>33</v>
      </c>
      <c r="Z32" s="196">
        <v>25</v>
      </c>
      <c r="AA32" s="697"/>
      <c r="AB32" s="808"/>
      <c r="AC32" s="199">
        <v>5</v>
      </c>
      <c r="AD32" s="199">
        <v>9</v>
      </c>
      <c r="AE32" s="199">
        <v>6</v>
      </c>
      <c r="AF32" s="210">
        <v>0</v>
      </c>
      <c r="AG32" s="210">
        <v>0</v>
      </c>
      <c r="AH32" s="210">
        <v>1</v>
      </c>
      <c r="AI32" s="210">
        <v>0</v>
      </c>
      <c r="AJ32" s="210">
        <v>0</v>
      </c>
      <c r="AK32" s="210">
        <v>1</v>
      </c>
      <c r="AL32" s="210">
        <v>0</v>
      </c>
      <c r="AM32" s="210">
        <v>0</v>
      </c>
      <c r="AN32" s="210">
        <v>2</v>
      </c>
      <c r="AO32" s="210">
        <v>0</v>
      </c>
      <c r="AP32" s="210">
        <v>0</v>
      </c>
      <c r="AQ32" s="210">
        <v>1</v>
      </c>
      <c r="AR32" s="652">
        <v>6</v>
      </c>
      <c r="AS32" s="652">
        <v>9</v>
      </c>
      <c r="AT32" s="652">
        <v>5</v>
      </c>
      <c r="AU32" s="210"/>
      <c r="AV32" s="210"/>
      <c r="AW32" s="210"/>
      <c r="AX32" s="210"/>
      <c r="AY32" s="210"/>
      <c r="AZ32" s="210"/>
      <c r="BA32" s="210"/>
      <c r="BB32" s="210"/>
      <c r="BC32" s="210"/>
      <c r="BD32" s="210"/>
      <c r="BE32" s="210"/>
      <c r="BF32" s="332"/>
      <c r="BG32" s="97">
        <f>(SUM(AR32:BF32))/Z32</f>
        <v>0.8</v>
      </c>
      <c r="BH32" s="884"/>
      <c r="BI32" s="918"/>
      <c r="BJ32" s="181" t="s">
        <v>327</v>
      </c>
      <c r="BK32" s="723"/>
      <c r="BL32" s="697"/>
    </row>
    <row r="33" spans="1:64" ht="32.1" customHeight="1">
      <c r="A33" s="797"/>
      <c r="B33" s="701"/>
      <c r="C33" s="701"/>
      <c r="D33" s="711" t="s">
        <v>74</v>
      </c>
      <c r="E33" s="755"/>
      <c r="F33" s="755"/>
      <c r="G33" s="755" t="s">
        <v>30</v>
      </c>
      <c r="H33" s="755" t="s">
        <v>30</v>
      </c>
      <c r="I33" s="755"/>
      <c r="J33" s="755"/>
      <c r="K33" s="755"/>
      <c r="L33" s="755"/>
      <c r="M33" s="755"/>
      <c r="N33" s="755"/>
      <c r="O33" s="755"/>
      <c r="P33" s="755"/>
      <c r="Q33" s="711" t="s">
        <v>848</v>
      </c>
      <c r="R33" s="711" t="s">
        <v>849</v>
      </c>
      <c r="S33" s="711" t="s">
        <v>850</v>
      </c>
      <c r="T33" s="711" t="s">
        <v>851</v>
      </c>
      <c r="U33" s="711" t="s">
        <v>303</v>
      </c>
      <c r="V33" s="697" t="s">
        <v>943</v>
      </c>
      <c r="W33" s="211" t="s">
        <v>79</v>
      </c>
      <c r="X33" s="197" t="s">
        <v>80</v>
      </c>
      <c r="Y33" s="197" t="s">
        <v>33</v>
      </c>
      <c r="Z33" s="197">
        <v>1</v>
      </c>
      <c r="AA33" s="711"/>
      <c r="AB33" s="791" t="s">
        <v>30</v>
      </c>
      <c r="AC33" s="212">
        <v>0</v>
      </c>
      <c r="AD33" s="212">
        <v>0</v>
      </c>
      <c r="AE33" s="212">
        <v>0</v>
      </c>
      <c r="AF33" s="212">
        <v>0</v>
      </c>
      <c r="AG33" s="212">
        <v>0</v>
      </c>
      <c r="AH33" s="219">
        <v>0.5</v>
      </c>
      <c r="AI33" s="212">
        <v>0</v>
      </c>
      <c r="AJ33" s="212">
        <v>0</v>
      </c>
      <c r="AK33" s="219">
        <v>0.5</v>
      </c>
      <c r="AL33" s="212">
        <v>0</v>
      </c>
      <c r="AM33" s="212">
        <v>0</v>
      </c>
      <c r="AN33" s="212">
        <v>0</v>
      </c>
      <c r="AO33" s="212">
        <v>0</v>
      </c>
      <c r="AP33" s="212">
        <v>0</v>
      </c>
      <c r="AQ33" s="212">
        <v>0</v>
      </c>
      <c r="AR33" s="212">
        <v>0</v>
      </c>
      <c r="AS33" s="212">
        <v>0</v>
      </c>
      <c r="AT33" s="212">
        <v>0</v>
      </c>
      <c r="AU33" s="637"/>
      <c r="AV33" s="637"/>
      <c r="AW33" s="637"/>
      <c r="AX33" s="197"/>
      <c r="AY33" s="197"/>
      <c r="AZ33" s="197"/>
      <c r="BA33" s="197"/>
      <c r="BB33" s="197"/>
      <c r="BC33" s="197"/>
      <c r="BD33" s="197"/>
      <c r="BE33" s="197"/>
      <c r="BF33" s="243"/>
      <c r="BG33" s="97">
        <f t="shared" ref="BG33:BG42" si="2">SUM(AR33:BF33)/Z33</f>
        <v>0</v>
      </c>
      <c r="BH33" s="885">
        <f>AVERAGE(BG33:BG36)</f>
        <v>0</v>
      </c>
      <c r="BI33" s="790">
        <f>BH33*Pesos!I11</f>
        <v>0</v>
      </c>
      <c r="BJ33" s="180" t="s">
        <v>81</v>
      </c>
      <c r="BK33" s="723" t="s">
        <v>412</v>
      </c>
      <c r="BL33" s="711" t="s">
        <v>419</v>
      </c>
    </row>
    <row r="34" spans="1:64" ht="25.5">
      <c r="A34" s="797"/>
      <c r="B34" s="701"/>
      <c r="C34" s="701"/>
      <c r="D34" s="701"/>
      <c r="E34" s="701"/>
      <c r="F34" s="701"/>
      <c r="G34" s="701"/>
      <c r="H34" s="701"/>
      <c r="I34" s="701"/>
      <c r="J34" s="701"/>
      <c r="K34" s="701"/>
      <c r="L34" s="701"/>
      <c r="M34" s="701"/>
      <c r="N34" s="701"/>
      <c r="O34" s="701"/>
      <c r="P34" s="701"/>
      <c r="Q34" s="701"/>
      <c r="R34" s="701"/>
      <c r="S34" s="701"/>
      <c r="T34" s="701"/>
      <c r="U34" s="701"/>
      <c r="V34" s="697"/>
      <c r="W34" s="213" t="s">
        <v>82</v>
      </c>
      <c r="X34" s="197" t="s">
        <v>83</v>
      </c>
      <c r="Y34" s="197" t="s">
        <v>33</v>
      </c>
      <c r="Z34" s="197">
        <v>1</v>
      </c>
      <c r="AA34" s="711"/>
      <c r="AB34" s="701"/>
      <c r="AC34" s="212">
        <v>0</v>
      </c>
      <c r="AD34" s="212">
        <v>0</v>
      </c>
      <c r="AE34" s="212">
        <v>0</v>
      </c>
      <c r="AF34" s="212">
        <v>0</v>
      </c>
      <c r="AG34" s="212">
        <v>0</v>
      </c>
      <c r="AH34" s="212">
        <v>0</v>
      </c>
      <c r="AI34" s="212">
        <v>0</v>
      </c>
      <c r="AJ34" s="212">
        <v>0</v>
      </c>
      <c r="AK34" s="212">
        <v>1</v>
      </c>
      <c r="AL34" s="212">
        <v>0</v>
      </c>
      <c r="AM34" s="212">
        <v>0</v>
      </c>
      <c r="AN34" s="212">
        <v>0</v>
      </c>
      <c r="AO34" s="212">
        <v>0</v>
      </c>
      <c r="AP34" s="212">
        <v>0</v>
      </c>
      <c r="AQ34" s="212">
        <v>0</v>
      </c>
      <c r="AR34" s="212">
        <v>0</v>
      </c>
      <c r="AS34" s="212">
        <v>0</v>
      </c>
      <c r="AT34" s="212">
        <v>0</v>
      </c>
      <c r="AU34" s="637"/>
      <c r="AV34" s="637"/>
      <c r="AW34" s="637"/>
      <c r="AX34" s="197"/>
      <c r="AY34" s="197"/>
      <c r="AZ34" s="197"/>
      <c r="BA34" s="197"/>
      <c r="BB34" s="197"/>
      <c r="BC34" s="197"/>
      <c r="BD34" s="197"/>
      <c r="BE34" s="197"/>
      <c r="BF34" s="243"/>
      <c r="BG34" s="97">
        <f t="shared" si="2"/>
        <v>0</v>
      </c>
      <c r="BH34" s="885"/>
      <c r="BI34" s="790"/>
      <c r="BJ34" s="180" t="s">
        <v>84</v>
      </c>
      <c r="BK34" s="723"/>
      <c r="BL34" s="701"/>
    </row>
    <row r="35" spans="1:64" ht="25.5">
      <c r="A35" s="797"/>
      <c r="B35" s="701"/>
      <c r="C35" s="701"/>
      <c r="D35" s="701"/>
      <c r="E35" s="701"/>
      <c r="F35" s="701"/>
      <c r="G35" s="701"/>
      <c r="H35" s="701"/>
      <c r="I35" s="701"/>
      <c r="J35" s="701"/>
      <c r="K35" s="701"/>
      <c r="L35" s="701"/>
      <c r="M35" s="701"/>
      <c r="N35" s="701"/>
      <c r="O35" s="701"/>
      <c r="P35" s="701"/>
      <c r="Q35" s="701"/>
      <c r="R35" s="701"/>
      <c r="S35" s="701"/>
      <c r="T35" s="701"/>
      <c r="U35" s="701"/>
      <c r="V35" s="697"/>
      <c r="W35" s="213" t="s">
        <v>85</v>
      </c>
      <c r="X35" s="197" t="s">
        <v>86</v>
      </c>
      <c r="Y35" s="197" t="s">
        <v>33</v>
      </c>
      <c r="Z35" s="197">
        <v>10</v>
      </c>
      <c r="AA35" s="711"/>
      <c r="AB35" s="701"/>
      <c r="AC35" s="212">
        <v>0</v>
      </c>
      <c r="AD35" s="212">
        <v>0</v>
      </c>
      <c r="AE35" s="212">
        <v>0</v>
      </c>
      <c r="AF35" s="212">
        <v>0</v>
      </c>
      <c r="AG35" s="212">
        <v>0</v>
      </c>
      <c r="AH35" s="212">
        <v>2</v>
      </c>
      <c r="AI35" s="212">
        <v>0</v>
      </c>
      <c r="AJ35" s="212">
        <v>0</v>
      </c>
      <c r="AK35" s="212">
        <v>4</v>
      </c>
      <c r="AL35" s="212">
        <v>0</v>
      </c>
      <c r="AM35" s="212">
        <v>0</v>
      </c>
      <c r="AN35" s="212">
        <v>2</v>
      </c>
      <c r="AO35" s="212">
        <v>0</v>
      </c>
      <c r="AP35" s="212">
        <v>0</v>
      </c>
      <c r="AQ35" s="212">
        <v>2</v>
      </c>
      <c r="AR35" s="212">
        <v>0</v>
      </c>
      <c r="AS35" s="212">
        <v>0</v>
      </c>
      <c r="AT35" s="212">
        <v>0</v>
      </c>
      <c r="AU35" s="637"/>
      <c r="AV35" s="637"/>
      <c r="AW35" s="637"/>
      <c r="AX35" s="197"/>
      <c r="AY35" s="197"/>
      <c r="AZ35" s="197"/>
      <c r="BA35" s="197"/>
      <c r="BB35" s="197"/>
      <c r="BC35" s="197"/>
      <c r="BD35" s="197"/>
      <c r="BE35" s="197"/>
      <c r="BF35" s="243"/>
      <c r="BG35" s="97">
        <f t="shared" si="2"/>
        <v>0</v>
      </c>
      <c r="BH35" s="885"/>
      <c r="BI35" s="790"/>
      <c r="BJ35" s="180" t="s">
        <v>87</v>
      </c>
      <c r="BK35" s="723"/>
      <c r="BL35" s="701"/>
    </row>
    <row r="36" spans="1:64" ht="34.35" customHeight="1">
      <c r="A36" s="797"/>
      <c r="B36" s="701"/>
      <c r="C36" s="701"/>
      <c r="D36" s="701"/>
      <c r="E36" s="701"/>
      <c r="F36" s="701"/>
      <c r="G36" s="701"/>
      <c r="H36" s="701"/>
      <c r="I36" s="701"/>
      <c r="J36" s="701"/>
      <c r="K36" s="701"/>
      <c r="L36" s="701"/>
      <c r="M36" s="701"/>
      <c r="N36" s="701"/>
      <c r="O36" s="701"/>
      <c r="P36" s="701"/>
      <c r="Q36" s="701"/>
      <c r="R36" s="701"/>
      <c r="S36" s="701"/>
      <c r="T36" s="701"/>
      <c r="U36" s="701"/>
      <c r="V36" s="697"/>
      <c r="W36" s="211" t="s">
        <v>88</v>
      </c>
      <c r="X36" s="197" t="s">
        <v>89</v>
      </c>
      <c r="Y36" s="197" t="s">
        <v>33</v>
      </c>
      <c r="Z36" s="197">
        <v>1</v>
      </c>
      <c r="AA36" s="711"/>
      <c r="AB36" s="701"/>
      <c r="AC36" s="212">
        <v>0</v>
      </c>
      <c r="AD36" s="212">
        <v>0</v>
      </c>
      <c r="AE36" s="212">
        <v>0</v>
      </c>
      <c r="AF36" s="212">
        <v>0</v>
      </c>
      <c r="AG36" s="212">
        <v>0</v>
      </c>
      <c r="AH36" s="219">
        <v>0.5</v>
      </c>
      <c r="AI36" s="212">
        <v>0</v>
      </c>
      <c r="AJ36" s="212">
        <v>0</v>
      </c>
      <c r="AK36" s="219">
        <v>0.5</v>
      </c>
      <c r="AL36" s="212">
        <v>0</v>
      </c>
      <c r="AM36" s="212">
        <v>0</v>
      </c>
      <c r="AN36" s="212">
        <v>0</v>
      </c>
      <c r="AO36" s="212">
        <v>0</v>
      </c>
      <c r="AP36" s="212">
        <v>0</v>
      </c>
      <c r="AQ36" s="212">
        <v>0</v>
      </c>
      <c r="AR36" s="212">
        <v>0</v>
      </c>
      <c r="AS36" s="212">
        <v>0</v>
      </c>
      <c r="AT36" s="212">
        <v>0</v>
      </c>
      <c r="AU36" s="637"/>
      <c r="AV36" s="637"/>
      <c r="AW36" s="637"/>
      <c r="AX36" s="197"/>
      <c r="AY36" s="197"/>
      <c r="AZ36" s="197"/>
      <c r="BA36" s="197"/>
      <c r="BB36" s="197"/>
      <c r="BC36" s="197"/>
      <c r="BD36" s="197"/>
      <c r="BE36" s="197"/>
      <c r="BF36" s="243"/>
      <c r="BG36" s="97">
        <f t="shared" si="2"/>
        <v>0</v>
      </c>
      <c r="BH36" s="885"/>
      <c r="BI36" s="790"/>
      <c r="BJ36" s="180" t="s">
        <v>90</v>
      </c>
      <c r="BK36" s="723"/>
      <c r="BL36" s="701"/>
    </row>
    <row r="37" spans="1:64" ht="89.25">
      <c r="A37" s="797"/>
      <c r="B37" s="701"/>
      <c r="C37" s="701"/>
      <c r="D37" s="711" t="s">
        <v>91</v>
      </c>
      <c r="E37" s="755"/>
      <c r="F37" s="755"/>
      <c r="G37" s="755" t="s">
        <v>30</v>
      </c>
      <c r="H37" s="755" t="s">
        <v>30</v>
      </c>
      <c r="I37" s="755"/>
      <c r="J37" s="755"/>
      <c r="K37" s="755" t="s">
        <v>30</v>
      </c>
      <c r="L37" s="755"/>
      <c r="M37" s="755"/>
      <c r="N37" s="755"/>
      <c r="O37" s="755"/>
      <c r="P37" s="755"/>
      <c r="Q37" s="711" t="s">
        <v>92</v>
      </c>
      <c r="R37" s="711" t="s">
        <v>93</v>
      </c>
      <c r="S37" s="711" t="s">
        <v>94</v>
      </c>
      <c r="T37" s="711" t="s">
        <v>95</v>
      </c>
      <c r="U37" s="711" t="s">
        <v>941</v>
      </c>
      <c r="V37" s="697" t="s">
        <v>942</v>
      </c>
      <c r="W37" s="197" t="s">
        <v>97</v>
      </c>
      <c r="X37" s="197" t="s">
        <v>304</v>
      </c>
      <c r="Y37" s="197" t="s">
        <v>33</v>
      </c>
      <c r="Z37" s="197">
        <v>1</v>
      </c>
      <c r="AA37" s="711" t="s">
        <v>30</v>
      </c>
      <c r="AB37" s="811"/>
      <c r="AC37" s="212">
        <v>0</v>
      </c>
      <c r="AD37" s="212">
        <v>0</v>
      </c>
      <c r="AE37" s="212">
        <v>0</v>
      </c>
      <c r="AF37" s="220">
        <v>0</v>
      </c>
      <c r="AG37" s="220">
        <v>0</v>
      </c>
      <c r="AH37" s="220">
        <v>0.4</v>
      </c>
      <c r="AI37" s="220">
        <v>0</v>
      </c>
      <c r="AJ37" s="220">
        <v>0</v>
      </c>
      <c r="AK37" s="220">
        <v>0.2</v>
      </c>
      <c r="AL37" s="220">
        <v>0</v>
      </c>
      <c r="AM37" s="220">
        <v>0</v>
      </c>
      <c r="AN37" s="220">
        <v>0.2</v>
      </c>
      <c r="AO37" s="220">
        <v>0</v>
      </c>
      <c r="AP37" s="220">
        <v>0</v>
      </c>
      <c r="AQ37" s="220">
        <v>0.2</v>
      </c>
      <c r="AR37" s="212">
        <v>0</v>
      </c>
      <c r="AS37" s="212">
        <v>0</v>
      </c>
      <c r="AT37" s="212">
        <v>0</v>
      </c>
      <c r="AU37" s="180"/>
      <c r="AV37" s="180"/>
      <c r="AW37" s="180"/>
      <c r="AX37" s="180"/>
      <c r="AY37" s="180"/>
      <c r="AZ37" s="180"/>
      <c r="BA37" s="180"/>
      <c r="BB37" s="180"/>
      <c r="BC37" s="180"/>
      <c r="BD37" s="180"/>
      <c r="BE37" s="180"/>
      <c r="BF37" s="333"/>
      <c r="BG37" s="97">
        <f t="shared" si="2"/>
        <v>0</v>
      </c>
      <c r="BH37" s="885">
        <f>AVERAGE(BG37:BG39)</f>
        <v>0</v>
      </c>
      <c r="BI37" s="790">
        <f>BH37*Pesos!I12</f>
        <v>0</v>
      </c>
      <c r="BJ37" s="180" t="s">
        <v>328</v>
      </c>
      <c r="BK37" s="723" t="s">
        <v>436</v>
      </c>
      <c r="BL37" s="711" t="s">
        <v>433</v>
      </c>
    </row>
    <row r="38" spans="1:64" ht="38.25">
      <c r="A38" s="797"/>
      <c r="B38" s="701"/>
      <c r="C38" s="701"/>
      <c r="D38" s="701"/>
      <c r="E38" s="701"/>
      <c r="F38" s="701"/>
      <c r="G38" s="701"/>
      <c r="H38" s="701"/>
      <c r="I38" s="701"/>
      <c r="J38" s="701"/>
      <c r="K38" s="701"/>
      <c r="L38" s="701"/>
      <c r="M38" s="701"/>
      <c r="N38" s="701"/>
      <c r="O38" s="701"/>
      <c r="P38" s="701"/>
      <c r="Q38" s="701"/>
      <c r="R38" s="701"/>
      <c r="S38" s="701"/>
      <c r="T38" s="701"/>
      <c r="U38" s="701"/>
      <c r="V38" s="697"/>
      <c r="W38" s="197" t="s">
        <v>98</v>
      </c>
      <c r="X38" s="197" t="s">
        <v>305</v>
      </c>
      <c r="Y38" s="197" t="s">
        <v>33</v>
      </c>
      <c r="Z38" s="197">
        <v>2</v>
      </c>
      <c r="AA38" s="711"/>
      <c r="AB38" s="811"/>
      <c r="AC38" s="212">
        <v>0</v>
      </c>
      <c r="AD38" s="212">
        <v>0</v>
      </c>
      <c r="AE38" s="212">
        <v>0</v>
      </c>
      <c r="AF38" s="220">
        <v>0</v>
      </c>
      <c r="AG38" s="220">
        <v>0</v>
      </c>
      <c r="AH38" s="220">
        <v>0.8</v>
      </c>
      <c r="AI38" s="220">
        <v>0</v>
      </c>
      <c r="AJ38" s="220">
        <v>0</v>
      </c>
      <c r="AK38" s="220">
        <v>0.4</v>
      </c>
      <c r="AL38" s="220">
        <v>0</v>
      </c>
      <c r="AM38" s="220">
        <v>0</v>
      </c>
      <c r="AN38" s="220">
        <v>0.4</v>
      </c>
      <c r="AO38" s="220">
        <v>0</v>
      </c>
      <c r="AP38" s="220">
        <v>0</v>
      </c>
      <c r="AQ38" s="220">
        <v>0.4</v>
      </c>
      <c r="AR38" s="212">
        <v>0</v>
      </c>
      <c r="AS38" s="212">
        <v>0</v>
      </c>
      <c r="AT38" s="212">
        <v>0</v>
      </c>
      <c r="AU38" s="180"/>
      <c r="AV38" s="180"/>
      <c r="AW38" s="180"/>
      <c r="AX38" s="180"/>
      <c r="AY38" s="180"/>
      <c r="AZ38" s="180"/>
      <c r="BA38" s="180"/>
      <c r="BB38" s="180"/>
      <c r="BC38" s="180"/>
      <c r="BD38" s="180"/>
      <c r="BE38" s="180"/>
      <c r="BF38" s="333"/>
      <c r="BG38" s="97">
        <f t="shared" si="2"/>
        <v>0</v>
      </c>
      <c r="BH38" s="885"/>
      <c r="BI38" s="790"/>
      <c r="BJ38" s="197" t="s">
        <v>432</v>
      </c>
      <c r="BK38" s="723"/>
      <c r="BL38" s="701"/>
    </row>
    <row r="39" spans="1:64" ht="56.45" customHeight="1">
      <c r="A39" s="797"/>
      <c r="B39" s="701"/>
      <c r="C39" s="701"/>
      <c r="D39" s="701"/>
      <c r="E39" s="701"/>
      <c r="F39" s="701"/>
      <c r="G39" s="701"/>
      <c r="H39" s="701"/>
      <c r="I39" s="701"/>
      <c r="J39" s="701"/>
      <c r="K39" s="701"/>
      <c r="L39" s="701"/>
      <c r="M39" s="701"/>
      <c r="N39" s="701"/>
      <c r="O39" s="701"/>
      <c r="P39" s="701"/>
      <c r="Q39" s="701"/>
      <c r="R39" s="701"/>
      <c r="S39" s="701"/>
      <c r="T39" s="701"/>
      <c r="U39" s="701"/>
      <c r="V39" s="697"/>
      <c r="W39" s="197" t="s">
        <v>952</v>
      </c>
      <c r="X39" s="197" t="s">
        <v>306</v>
      </c>
      <c r="Y39" s="197" t="s">
        <v>33</v>
      </c>
      <c r="Z39" s="197">
        <v>2</v>
      </c>
      <c r="AA39" s="711"/>
      <c r="AB39" s="811"/>
      <c r="AC39" s="212">
        <v>0</v>
      </c>
      <c r="AD39" s="212">
        <v>0</v>
      </c>
      <c r="AE39" s="212">
        <v>0</v>
      </c>
      <c r="AF39" s="220">
        <v>0</v>
      </c>
      <c r="AG39" s="220">
        <v>0</v>
      </c>
      <c r="AH39" s="220">
        <v>0.8</v>
      </c>
      <c r="AI39" s="220">
        <v>0</v>
      </c>
      <c r="AJ39" s="220">
        <v>0</v>
      </c>
      <c r="AK39" s="220">
        <v>0.4</v>
      </c>
      <c r="AL39" s="220">
        <v>0</v>
      </c>
      <c r="AM39" s="220">
        <v>0</v>
      </c>
      <c r="AN39" s="220">
        <v>0.4</v>
      </c>
      <c r="AO39" s="220">
        <v>0</v>
      </c>
      <c r="AP39" s="220">
        <v>0</v>
      </c>
      <c r="AQ39" s="220">
        <v>0.4</v>
      </c>
      <c r="AR39" s="212">
        <v>0</v>
      </c>
      <c r="AS39" s="212">
        <v>0</v>
      </c>
      <c r="AT39" s="212">
        <v>0</v>
      </c>
      <c r="AU39" s="180"/>
      <c r="AV39" s="180"/>
      <c r="AW39" s="180"/>
      <c r="AX39" s="180"/>
      <c r="AY39" s="180"/>
      <c r="AZ39" s="180"/>
      <c r="BA39" s="180"/>
      <c r="BB39" s="180"/>
      <c r="BC39" s="180"/>
      <c r="BD39" s="180"/>
      <c r="BE39" s="180"/>
      <c r="BF39" s="333"/>
      <c r="BG39" s="97">
        <f t="shared" si="2"/>
        <v>0</v>
      </c>
      <c r="BH39" s="885"/>
      <c r="BI39" s="790"/>
      <c r="BJ39" s="180" t="s">
        <v>329</v>
      </c>
      <c r="BK39" s="723"/>
      <c r="BL39" s="701"/>
    </row>
    <row r="40" spans="1:64" ht="36" customHeight="1">
      <c r="A40" s="797"/>
      <c r="B40" s="740" t="s">
        <v>100</v>
      </c>
      <c r="C40" s="740" t="s">
        <v>101</v>
      </c>
      <c r="D40" s="740" t="s">
        <v>102</v>
      </c>
      <c r="E40" s="699" t="s">
        <v>30</v>
      </c>
      <c r="F40" s="699" t="s">
        <v>30</v>
      </c>
      <c r="G40" s="699" t="s">
        <v>30</v>
      </c>
      <c r="H40" s="699" t="s">
        <v>30</v>
      </c>
      <c r="I40" s="699" t="s">
        <v>30</v>
      </c>
      <c r="J40" s="699" t="s">
        <v>30</v>
      </c>
      <c r="K40" s="699" t="s">
        <v>30</v>
      </c>
      <c r="L40" s="699" t="s">
        <v>30</v>
      </c>
      <c r="M40" s="699" t="s">
        <v>30</v>
      </c>
      <c r="N40" s="699" t="s">
        <v>30</v>
      </c>
      <c r="O40" s="699" t="s">
        <v>30</v>
      </c>
      <c r="P40" s="699" t="s">
        <v>30</v>
      </c>
      <c r="Q40" s="740" t="s">
        <v>869</v>
      </c>
      <c r="R40" s="740" t="s">
        <v>853</v>
      </c>
      <c r="S40" s="740" t="s">
        <v>103</v>
      </c>
      <c r="T40" s="740" t="s">
        <v>852</v>
      </c>
      <c r="U40" s="740" t="s">
        <v>945</v>
      </c>
      <c r="V40" s="740" t="s">
        <v>944</v>
      </c>
      <c r="W40" s="81" t="s">
        <v>951</v>
      </c>
      <c r="X40" s="81" t="s">
        <v>308</v>
      </c>
      <c r="Y40" s="98" t="s">
        <v>33</v>
      </c>
      <c r="Z40" s="98">
        <v>1</v>
      </c>
      <c r="AA40" s="740"/>
      <c r="AB40" s="784" t="s">
        <v>30</v>
      </c>
      <c r="AC40" s="113">
        <v>0</v>
      </c>
      <c r="AD40" s="113">
        <v>0</v>
      </c>
      <c r="AE40" s="113">
        <v>1</v>
      </c>
      <c r="AF40" s="114">
        <v>0</v>
      </c>
      <c r="AG40" s="114">
        <v>1</v>
      </c>
      <c r="AH40" s="114">
        <v>0</v>
      </c>
      <c r="AI40" s="114">
        <v>0</v>
      </c>
      <c r="AJ40" s="114">
        <v>1</v>
      </c>
      <c r="AK40" s="114">
        <v>0</v>
      </c>
      <c r="AL40" s="114">
        <v>0</v>
      </c>
      <c r="AM40" s="114">
        <v>1</v>
      </c>
      <c r="AN40" s="114">
        <v>0</v>
      </c>
      <c r="AO40" s="114">
        <v>0</v>
      </c>
      <c r="AP40" s="114">
        <v>1</v>
      </c>
      <c r="AQ40" s="114">
        <v>0</v>
      </c>
      <c r="AR40" s="132">
        <v>0.5</v>
      </c>
      <c r="AS40" s="132">
        <v>0.5</v>
      </c>
      <c r="AT40" s="113">
        <v>0</v>
      </c>
      <c r="AU40" s="634"/>
      <c r="AV40" s="634"/>
      <c r="AW40" s="634"/>
      <c r="AX40" s="80"/>
      <c r="AY40" s="80"/>
      <c r="AZ40" s="80"/>
      <c r="BA40" s="80"/>
      <c r="BB40" s="80"/>
      <c r="BC40" s="80"/>
      <c r="BD40" s="80"/>
      <c r="BE40" s="80"/>
      <c r="BF40" s="241"/>
      <c r="BG40" s="241">
        <f t="shared" si="2"/>
        <v>1</v>
      </c>
      <c r="BH40" s="786">
        <f>AVERAGE(BG40:BG45)</f>
        <v>0.70000000000000007</v>
      </c>
      <c r="BI40" s="788">
        <f>BH40*Pesos!I13</f>
        <v>6.3E-2</v>
      </c>
      <c r="BJ40" s="81" t="s">
        <v>330</v>
      </c>
      <c r="BK40" s="740" t="s">
        <v>412</v>
      </c>
      <c r="BL40" s="740" t="s">
        <v>420</v>
      </c>
    </row>
    <row r="41" spans="1:64" s="52" customFormat="1" ht="39" customHeight="1">
      <c r="A41" s="797"/>
      <c r="B41" s="740"/>
      <c r="C41" s="740"/>
      <c r="D41" s="740"/>
      <c r="E41" s="699"/>
      <c r="F41" s="699"/>
      <c r="G41" s="699"/>
      <c r="H41" s="699"/>
      <c r="I41" s="699"/>
      <c r="J41" s="699"/>
      <c r="K41" s="699"/>
      <c r="L41" s="699"/>
      <c r="M41" s="699"/>
      <c r="N41" s="699"/>
      <c r="O41" s="699"/>
      <c r="P41" s="699"/>
      <c r="Q41" s="740"/>
      <c r="R41" s="740"/>
      <c r="S41" s="740"/>
      <c r="T41" s="740"/>
      <c r="U41" s="740"/>
      <c r="V41" s="740"/>
      <c r="W41" s="48" t="s">
        <v>950</v>
      </c>
      <c r="X41" s="48" t="s">
        <v>311</v>
      </c>
      <c r="Y41" s="1" t="s">
        <v>33</v>
      </c>
      <c r="Z41" s="99">
        <v>1</v>
      </c>
      <c r="AA41" s="740"/>
      <c r="AB41" s="784"/>
      <c r="AC41" s="115">
        <v>0</v>
      </c>
      <c r="AD41" s="115">
        <v>0</v>
      </c>
      <c r="AE41" s="116">
        <v>0.5</v>
      </c>
      <c r="AF41" s="117">
        <v>0</v>
      </c>
      <c r="AG41" s="117">
        <v>0.5</v>
      </c>
      <c r="AH41" s="117">
        <v>0</v>
      </c>
      <c r="AI41" s="117">
        <v>0</v>
      </c>
      <c r="AJ41" s="117">
        <v>0</v>
      </c>
      <c r="AK41" s="117">
        <v>0</v>
      </c>
      <c r="AL41" s="117">
        <v>0</v>
      </c>
      <c r="AM41" s="117">
        <v>0</v>
      </c>
      <c r="AN41" s="117">
        <v>0</v>
      </c>
      <c r="AO41" s="117">
        <v>0</v>
      </c>
      <c r="AP41" s="117">
        <v>0</v>
      </c>
      <c r="AQ41" s="117">
        <v>0</v>
      </c>
      <c r="AR41" s="133">
        <v>0.25</v>
      </c>
      <c r="AS41" s="133">
        <v>0.25</v>
      </c>
      <c r="AT41" s="115">
        <v>0</v>
      </c>
      <c r="AU41" s="635"/>
      <c r="AV41" s="635"/>
      <c r="AW41" s="635"/>
      <c r="AX41" s="55"/>
      <c r="AY41" s="55"/>
      <c r="AZ41" s="55"/>
      <c r="BA41" s="55"/>
      <c r="BB41" s="55"/>
      <c r="BC41" s="55"/>
      <c r="BD41" s="55"/>
      <c r="BE41" s="55"/>
      <c r="BF41" s="247"/>
      <c r="BG41" s="247">
        <f t="shared" si="2"/>
        <v>0.5</v>
      </c>
      <c r="BH41" s="786"/>
      <c r="BI41" s="788"/>
      <c r="BJ41" s="56" t="s">
        <v>331</v>
      </c>
      <c r="BK41" s="740"/>
      <c r="BL41" s="740"/>
    </row>
    <row r="42" spans="1:64" ht="60.6" customHeight="1">
      <c r="A42" s="797"/>
      <c r="B42" s="740"/>
      <c r="C42" s="740"/>
      <c r="D42" s="740"/>
      <c r="E42" s="699"/>
      <c r="F42" s="699"/>
      <c r="G42" s="699"/>
      <c r="H42" s="699"/>
      <c r="I42" s="699"/>
      <c r="J42" s="699"/>
      <c r="K42" s="699"/>
      <c r="L42" s="699"/>
      <c r="M42" s="699"/>
      <c r="N42" s="699"/>
      <c r="O42" s="699"/>
      <c r="P42" s="699"/>
      <c r="Q42" s="740"/>
      <c r="R42" s="674"/>
      <c r="S42" s="674"/>
      <c r="T42" s="674"/>
      <c r="U42" s="740"/>
      <c r="V42" s="674"/>
      <c r="W42" s="777" t="s">
        <v>309</v>
      </c>
      <c r="X42" s="777" t="s">
        <v>312</v>
      </c>
      <c r="Y42" s="726" t="s">
        <v>112</v>
      </c>
      <c r="Z42" s="726">
        <v>50</v>
      </c>
      <c r="AA42" s="740"/>
      <c r="AB42" s="784"/>
      <c r="AC42" s="781">
        <v>0</v>
      </c>
      <c r="AD42" s="781">
        <v>10</v>
      </c>
      <c r="AE42" s="781">
        <v>20</v>
      </c>
      <c r="AF42" s="781">
        <v>2</v>
      </c>
      <c r="AG42" s="781">
        <v>2</v>
      </c>
      <c r="AH42" s="781">
        <v>2</v>
      </c>
      <c r="AI42" s="781">
        <v>2</v>
      </c>
      <c r="AJ42" s="781">
        <v>2</v>
      </c>
      <c r="AK42" s="781">
        <v>2</v>
      </c>
      <c r="AL42" s="781">
        <v>0</v>
      </c>
      <c r="AM42" s="781">
        <v>2</v>
      </c>
      <c r="AN42" s="781">
        <v>2</v>
      </c>
      <c r="AO42" s="781">
        <v>0</v>
      </c>
      <c r="AP42" s="781">
        <v>2</v>
      </c>
      <c r="AQ42" s="781">
        <v>2</v>
      </c>
      <c r="AR42" s="781">
        <v>0</v>
      </c>
      <c r="AS42" s="781">
        <v>0</v>
      </c>
      <c r="AT42" s="781">
        <v>30</v>
      </c>
      <c r="AU42" s="778"/>
      <c r="AV42" s="739"/>
      <c r="AW42" s="739"/>
      <c r="AX42" s="739"/>
      <c r="AY42" s="739"/>
      <c r="AZ42" s="739"/>
      <c r="BA42" s="739"/>
      <c r="BB42" s="739"/>
      <c r="BC42" s="739"/>
      <c r="BD42" s="739"/>
      <c r="BE42" s="739"/>
      <c r="BF42" s="886"/>
      <c r="BG42" s="886">
        <f t="shared" si="2"/>
        <v>0.6</v>
      </c>
      <c r="BH42" s="786"/>
      <c r="BI42" s="788"/>
      <c r="BJ42" s="777" t="s">
        <v>613</v>
      </c>
      <c r="BK42" s="674"/>
      <c r="BL42" s="674"/>
    </row>
    <row r="43" spans="1:64" ht="15.75" customHeight="1">
      <c r="A43" s="797"/>
      <c r="B43" s="740"/>
      <c r="C43" s="740"/>
      <c r="D43" s="740"/>
      <c r="E43" s="699"/>
      <c r="F43" s="699"/>
      <c r="G43" s="699"/>
      <c r="H43" s="699"/>
      <c r="I43" s="699"/>
      <c r="J43" s="699"/>
      <c r="K43" s="699"/>
      <c r="L43" s="699"/>
      <c r="M43" s="699"/>
      <c r="N43" s="699"/>
      <c r="O43" s="699"/>
      <c r="P43" s="699"/>
      <c r="Q43" s="740"/>
      <c r="R43" s="674"/>
      <c r="S43" s="674"/>
      <c r="T43" s="674"/>
      <c r="U43" s="740"/>
      <c r="V43" s="674"/>
      <c r="W43" s="674"/>
      <c r="X43" s="674"/>
      <c r="Y43" s="749"/>
      <c r="Z43" s="749"/>
      <c r="AA43" s="740"/>
      <c r="AB43" s="784"/>
      <c r="AC43" s="782"/>
      <c r="AD43" s="782"/>
      <c r="AE43" s="782"/>
      <c r="AF43" s="782"/>
      <c r="AG43" s="782"/>
      <c r="AH43" s="782"/>
      <c r="AI43" s="782"/>
      <c r="AJ43" s="782"/>
      <c r="AK43" s="782"/>
      <c r="AL43" s="782"/>
      <c r="AM43" s="782"/>
      <c r="AN43" s="782"/>
      <c r="AO43" s="782"/>
      <c r="AP43" s="782"/>
      <c r="AQ43" s="782"/>
      <c r="AR43" s="782"/>
      <c r="AS43" s="782"/>
      <c r="AT43" s="782"/>
      <c r="AU43" s="779"/>
      <c r="AV43" s="740"/>
      <c r="AW43" s="740"/>
      <c r="AX43" s="740"/>
      <c r="AY43" s="740"/>
      <c r="AZ43" s="740"/>
      <c r="BA43" s="740"/>
      <c r="BB43" s="740"/>
      <c r="BC43" s="740"/>
      <c r="BD43" s="740"/>
      <c r="BE43" s="740"/>
      <c r="BF43" s="786"/>
      <c r="BG43" s="786"/>
      <c r="BH43" s="786"/>
      <c r="BI43" s="788"/>
      <c r="BJ43" s="674"/>
      <c r="BK43" s="674"/>
      <c r="BL43" s="674"/>
    </row>
    <row r="44" spans="1:64" s="47" customFormat="1" ht="15.75" customHeight="1">
      <c r="A44" s="797"/>
      <c r="B44" s="740"/>
      <c r="C44" s="740"/>
      <c r="D44" s="740"/>
      <c r="E44" s="699"/>
      <c r="F44" s="699"/>
      <c r="G44" s="699"/>
      <c r="H44" s="699"/>
      <c r="I44" s="699"/>
      <c r="J44" s="699"/>
      <c r="K44" s="699"/>
      <c r="L44" s="699"/>
      <c r="M44" s="699"/>
      <c r="N44" s="699"/>
      <c r="O44" s="699"/>
      <c r="P44" s="699"/>
      <c r="Q44" s="740"/>
      <c r="R44" s="749"/>
      <c r="S44" s="749"/>
      <c r="T44" s="749"/>
      <c r="U44" s="740"/>
      <c r="V44" s="749"/>
      <c r="W44" s="749"/>
      <c r="X44" s="749"/>
      <c r="Y44" s="749"/>
      <c r="Z44" s="749"/>
      <c r="AA44" s="740"/>
      <c r="AB44" s="784"/>
      <c r="AC44" s="782"/>
      <c r="AD44" s="782"/>
      <c r="AE44" s="782"/>
      <c r="AF44" s="782"/>
      <c r="AG44" s="782"/>
      <c r="AH44" s="782"/>
      <c r="AI44" s="782"/>
      <c r="AJ44" s="782"/>
      <c r="AK44" s="782"/>
      <c r="AL44" s="782"/>
      <c r="AM44" s="782"/>
      <c r="AN44" s="782"/>
      <c r="AO44" s="782"/>
      <c r="AP44" s="782"/>
      <c r="AQ44" s="782"/>
      <c r="AR44" s="782"/>
      <c r="AS44" s="782"/>
      <c r="AT44" s="782"/>
      <c r="AU44" s="779"/>
      <c r="AV44" s="740"/>
      <c r="AW44" s="740"/>
      <c r="AX44" s="740"/>
      <c r="AY44" s="740"/>
      <c r="AZ44" s="740"/>
      <c r="BA44" s="740"/>
      <c r="BB44" s="740"/>
      <c r="BC44" s="740"/>
      <c r="BD44" s="740"/>
      <c r="BE44" s="740"/>
      <c r="BF44" s="786"/>
      <c r="BG44" s="786"/>
      <c r="BH44" s="786"/>
      <c r="BI44" s="788"/>
      <c r="BJ44" s="749"/>
      <c r="BK44" s="749"/>
      <c r="BL44" s="749"/>
    </row>
    <row r="45" spans="1:64" ht="34.5" customHeight="1">
      <c r="A45" s="797"/>
      <c r="B45" s="740"/>
      <c r="C45" s="740"/>
      <c r="D45" s="740"/>
      <c r="E45" s="700"/>
      <c r="F45" s="700"/>
      <c r="G45" s="700"/>
      <c r="H45" s="700"/>
      <c r="I45" s="700"/>
      <c r="J45" s="700"/>
      <c r="K45" s="700"/>
      <c r="L45" s="700"/>
      <c r="M45" s="700"/>
      <c r="N45" s="700"/>
      <c r="O45" s="700"/>
      <c r="P45" s="700"/>
      <c r="Q45" s="727"/>
      <c r="R45" s="675"/>
      <c r="S45" s="675"/>
      <c r="T45" s="675"/>
      <c r="U45" s="727"/>
      <c r="V45" s="675"/>
      <c r="W45" s="749"/>
      <c r="X45" s="675"/>
      <c r="Y45" s="675"/>
      <c r="Z45" s="675"/>
      <c r="AA45" s="727"/>
      <c r="AB45" s="785"/>
      <c r="AC45" s="783"/>
      <c r="AD45" s="783"/>
      <c r="AE45" s="783"/>
      <c r="AF45" s="783"/>
      <c r="AG45" s="783"/>
      <c r="AH45" s="783"/>
      <c r="AI45" s="783"/>
      <c r="AJ45" s="783"/>
      <c r="AK45" s="783"/>
      <c r="AL45" s="783"/>
      <c r="AM45" s="783"/>
      <c r="AN45" s="783"/>
      <c r="AO45" s="783"/>
      <c r="AP45" s="783"/>
      <c r="AQ45" s="783"/>
      <c r="AR45" s="783"/>
      <c r="AS45" s="783"/>
      <c r="AT45" s="783"/>
      <c r="AU45" s="780"/>
      <c r="AV45" s="727"/>
      <c r="AW45" s="727"/>
      <c r="AX45" s="727"/>
      <c r="AY45" s="727"/>
      <c r="AZ45" s="727"/>
      <c r="BA45" s="727"/>
      <c r="BB45" s="727"/>
      <c r="BC45" s="727"/>
      <c r="BD45" s="727"/>
      <c r="BE45" s="727"/>
      <c r="BF45" s="787"/>
      <c r="BG45" s="787"/>
      <c r="BH45" s="787"/>
      <c r="BI45" s="789"/>
      <c r="BJ45" s="675"/>
      <c r="BK45" s="675"/>
      <c r="BL45" s="675"/>
    </row>
    <row r="46" spans="1:64" s="44" customFormat="1" ht="37.35" customHeight="1">
      <c r="A46" s="797"/>
      <c r="B46" s="740"/>
      <c r="C46" s="740"/>
      <c r="D46" s="740"/>
      <c r="E46" s="726" t="s">
        <v>30</v>
      </c>
      <c r="F46" s="726" t="s">
        <v>30</v>
      </c>
      <c r="G46" s="726" t="s">
        <v>30</v>
      </c>
      <c r="H46" s="726" t="s">
        <v>30</v>
      </c>
      <c r="I46" s="726" t="s">
        <v>30</v>
      </c>
      <c r="J46" s="726" t="s">
        <v>30</v>
      </c>
      <c r="K46" s="698" t="s">
        <v>30</v>
      </c>
      <c r="L46" s="698" t="s">
        <v>30</v>
      </c>
      <c r="M46" s="698" t="s">
        <v>30</v>
      </c>
      <c r="N46" s="698" t="s">
        <v>30</v>
      </c>
      <c r="O46" s="698" t="s">
        <v>30</v>
      </c>
      <c r="P46" s="698" t="s">
        <v>30</v>
      </c>
      <c r="Q46" s="726" t="s">
        <v>854</v>
      </c>
      <c r="R46" s="726" t="s">
        <v>855</v>
      </c>
      <c r="S46" s="726" t="s">
        <v>856</v>
      </c>
      <c r="T46" s="726" t="s">
        <v>857</v>
      </c>
      <c r="U46" s="726" t="s">
        <v>947</v>
      </c>
      <c r="V46" s="833" t="s">
        <v>946</v>
      </c>
      <c r="W46" s="920" t="s">
        <v>948</v>
      </c>
      <c r="X46" s="921" t="s">
        <v>315</v>
      </c>
      <c r="Y46" s="726" t="s">
        <v>33</v>
      </c>
      <c r="Z46" s="726">
        <v>40</v>
      </c>
      <c r="AA46" s="726"/>
      <c r="AB46" s="726" t="s">
        <v>30</v>
      </c>
      <c r="AC46" s="810">
        <v>8</v>
      </c>
      <c r="AD46" s="810">
        <v>8</v>
      </c>
      <c r="AE46" s="741">
        <v>9</v>
      </c>
      <c r="AF46" s="750">
        <v>1</v>
      </c>
      <c r="AG46" s="750">
        <v>2</v>
      </c>
      <c r="AH46" s="750">
        <v>1</v>
      </c>
      <c r="AI46" s="750">
        <v>1</v>
      </c>
      <c r="AJ46" s="750">
        <v>2</v>
      </c>
      <c r="AK46" s="750">
        <v>1</v>
      </c>
      <c r="AL46" s="750">
        <v>1</v>
      </c>
      <c r="AM46" s="750">
        <v>2</v>
      </c>
      <c r="AN46" s="750">
        <v>1</v>
      </c>
      <c r="AO46" s="750">
        <v>1</v>
      </c>
      <c r="AP46" s="750">
        <v>1</v>
      </c>
      <c r="AQ46" s="750">
        <v>1</v>
      </c>
      <c r="AR46" s="810">
        <v>8</v>
      </c>
      <c r="AS46" s="810">
        <v>8</v>
      </c>
      <c r="AT46" s="741">
        <v>9</v>
      </c>
      <c r="AU46" s="726"/>
      <c r="AV46" s="726"/>
      <c r="AW46" s="726"/>
      <c r="AX46" s="726"/>
      <c r="AY46" s="726"/>
      <c r="AZ46" s="726"/>
      <c r="BA46" s="726"/>
      <c r="BB46" s="726"/>
      <c r="BC46" s="726"/>
      <c r="BD46" s="726"/>
      <c r="BE46" s="726"/>
      <c r="BF46" s="844"/>
      <c r="BG46" s="844">
        <f>SUM(AR46:BF46)/Z46</f>
        <v>0.625</v>
      </c>
      <c r="BH46" s="844">
        <f>AVERAGE(BG46:BG48)</f>
        <v>0.41249999999999998</v>
      </c>
      <c r="BI46" s="837">
        <f>BH46*Pesos!I14</f>
        <v>3.7124999999999998E-2</v>
      </c>
      <c r="BJ46" s="879" t="s">
        <v>332</v>
      </c>
      <c r="BK46" s="849" t="s">
        <v>412</v>
      </c>
      <c r="BL46" s="726" t="s">
        <v>421</v>
      </c>
    </row>
    <row r="47" spans="1:64" ht="42.6" customHeight="1">
      <c r="A47" s="797"/>
      <c r="B47" s="740"/>
      <c r="C47" s="740"/>
      <c r="D47" s="740"/>
      <c r="E47" s="740"/>
      <c r="F47" s="740"/>
      <c r="G47" s="740"/>
      <c r="H47" s="740"/>
      <c r="I47" s="740"/>
      <c r="J47" s="740"/>
      <c r="K47" s="699"/>
      <c r="L47" s="699"/>
      <c r="M47" s="699"/>
      <c r="N47" s="699"/>
      <c r="O47" s="699"/>
      <c r="P47" s="699"/>
      <c r="Q47" s="740"/>
      <c r="R47" s="740"/>
      <c r="S47" s="740"/>
      <c r="T47" s="740"/>
      <c r="U47" s="740"/>
      <c r="V47" s="834"/>
      <c r="W47" s="701"/>
      <c r="X47" s="922"/>
      <c r="Y47" s="727"/>
      <c r="Z47" s="727"/>
      <c r="AA47" s="740"/>
      <c r="AB47" s="740"/>
      <c r="AC47" s="742"/>
      <c r="AD47" s="742"/>
      <c r="AE47" s="742"/>
      <c r="AF47" s="751"/>
      <c r="AG47" s="751"/>
      <c r="AH47" s="751"/>
      <c r="AI47" s="751"/>
      <c r="AJ47" s="751"/>
      <c r="AK47" s="751"/>
      <c r="AL47" s="751"/>
      <c r="AM47" s="751"/>
      <c r="AN47" s="751"/>
      <c r="AO47" s="751"/>
      <c r="AP47" s="751"/>
      <c r="AQ47" s="751"/>
      <c r="AR47" s="742"/>
      <c r="AS47" s="742"/>
      <c r="AT47" s="742"/>
      <c r="AU47" s="727"/>
      <c r="AV47" s="727"/>
      <c r="AW47" s="727"/>
      <c r="AX47" s="727"/>
      <c r="AY47" s="727"/>
      <c r="AZ47" s="727"/>
      <c r="BA47" s="727"/>
      <c r="BB47" s="727"/>
      <c r="BC47" s="727"/>
      <c r="BD47" s="727"/>
      <c r="BE47" s="727"/>
      <c r="BF47" s="787"/>
      <c r="BG47" s="787"/>
      <c r="BH47" s="786"/>
      <c r="BI47" s="788"/>
      <c r="BJ47" s="880"/>
      <c r="BK47" s="850"/>
      <c r="BL47" s="740"/>
    </row>
    <row r="48" spans="1:64" s="52" customFormat="1" ht="51">
      <c r="A48" s="797"/>
      <c r="B48" s="727"/>
      <c r="C48" s="727"/>
      <c r="D48" s="727"/>
      <c r="E48" s="727"/>
      <c r="F48" s="727"/>
      <c r="G48" s="727"/>
      <c r="H48" s="727"/>
      <c r="I48" s="727"/>
      <c r="J48" s="727"/>
      <c r="K48" s="700"/>
      <c r="L48" s="700"/>
      <c r="M48" s="700"/>
      <c r="N48" s="700"/>
      <c r="O48" s="700"/>
      <c r="P48" s="700"/>
      <c r="Q48" s="727"/>
      <c r="R48" s="727"/>
      <c r="S48" s="727"/>
      <c r="T48" s="727"/>
      <c r="U48" s="727"/>
      <c r="V48" s="835"/>
      <c r="W48" s="49" t="s">
        <v>949</v>
      </c>
      <c r="X48" s="50" t="s">
        <v>279</v>
      </c>
      <c r="Y48" s="98" t="s">
        <v>33</v>
      </c>
      <c r="Z48" s="98">
        <v>40</v>
      </c>
      <c r="AA48" s="727"/>
      <c r="AB48" s="727"/>
      <c r="AC48" s="193">
        <v>3</v>
      </c>
      <c r="AD48" s="193">
        <v>3</v>
      </c>
      <c r="AE48" s="193">
        <v>5</v>
      </c>
      <c r="AF48" s="193">
        <v>2</v>
      </c>
      <c r="AG48" s="193">
        <v>3</v>
      </c>
      <c r="AH48" s="193">
        <v>2</v>
      </c>
      <c r="AI48" s="193">
        <v>2</v>
      </c>
      <c r="AJ48" s="193">
        <v>3</v>
      </c>
      <c r="AK48" s="193">
        <v>2</v>
      </c>
      <c r="AL48" s="193">
        <v>2</v>
      </c>
      <c r="AM48" s="193">
        <v>3</v>
      </c>
      <c r="AN48" s="193">
        <v>3</v>
      </c>
      <c r="AO48" s="193">
        <v>3</v>
      </c>
      <c r="AP48" s="193">
        <v>2</v>
      </c>
      <c r="AQ48" s="193">
        <v>2</v>
      </c>
      <c r="AR48" s="193">
        <v>2</v>
      </c>
      <c r="AS48" s="193">
        <v>2</v>
      </c>
      <c r="AT48" s="193">
        <v>4</v>
      </c>
      <c r="AU48" s="634"/>
      <c r="AV48" s="634"/>
      <c r="AW48" s="634"/>
      <c r="AX48" s="51"/>
      <c r="AY48" s="51"/>
      <c r="AZ48" s="51"/>
      <c r="BA48" s="51"/>
      <c r="BB48" s="51"/>
      <c r="BC48" s="51"/>
      <c r="BD48" s="51"/>
      <c r="BE48" s="51"/>
      <c r="BF48" s="241"/>
      <c r="BG48" s="241">
        <f t="shared" ref="BG48:BG84" si="3">SUM(AR48:BF48)/Z48</f>
        <v>0.2</v>
      </c>
      <c r="BH48" s="787"/>
      <c r="BI48" s="788"/>
      <c r="BJ48" s="53" t="s">
        <v>333</v>
      </c>
      <c r="BK48" s="851"/>
      <c r="BL48" s="727"/>
    </row>
    <row r="49" spans="1:64" ht="76.5">
      <c r="A49" s="797"/>
      <c r="B49" s="715" t="s">
        <v>107</v>
      </c>
      <c r="C49" s="715" t="s">
        <v>108</v>
      </c>
      <c r="D49" s="2" t="s">
        <v>109</v>
      </c>
      <c r="E49" s="3"/>
      <c r="F49" s="3"/>
      <c r="G49" s="3"/>
      <c r="H49" s="3"/>
      <c r="I49" s="3" t="s">
        <v>30</v>
      </c>
      <c r="J49" s="3"/>
      <c r="K49" s="3"/>
      <c r="L49" s="3"/>
      <c r="M49" s="3"/>
      <c r="N49" s="3"/>
      <c r="O49" s="3"/>
      <c r="P49" s="3"/>
      <c r="Q49" s="2" t="s">
        <v>110</v>
      </c>
      <c r="R49" s="2" t="s">
        <v>865</v>
      </c>
      <c r="S49" s="2" t="s">
        <v>858</v>
      </c>
      <c r="T49" s="2" t="s">
        <v>859</v>
      </c>
      <c r="U49" s="2" t="s">
        <v>443</v>
      </c>
      <c r="V49" s="2" t="s">
        <v>443</v>
      </c>
      <c r="W49" s="2" t="s">
        <v>111</v>
      </c>
      <c r="X49" s="2" t="s">
        <v>334</v>
      </c>
      <c r="Y49" s="2" t="s">
        <v>112</v>
      </c>
      <c r="Z49" s="2">
        <v>20</v>
      </c>
      <c r="AA49" s="2"/>
      <c r="AB49" s="4" t="s">
        <v>30</v>
      </c>
      <c r="AC49" s="216">
        <v>0</v>
      </c>
      <c r="AD49" s="216">
        <v>0</v>
      </c>
      <c r="AE49" s="216">
        <v>5</v>
      </c>
      <c r="AF49" s="216">
        <v>0</v>
      </c>
      <c r="AG49" s="216">
        <v>0</v>
      </c>
      <c r="AH49" s="216">
        <v>5</v>
      </c>
      <c r="AI49" s="216">
        <v>0</v>
      </c>
      <c r="AJ49" s="216">
        <v>0</v>
      </c>
      <c r="AK49" s="216">
        <v>5</v>
      </c>
      <c r="AL49" s="216">
        <v>0</v>
      </c>
      <c r="AM49" s="216">
        <v>0</v>
      </c>
      <c r="AN49" s="216">
        <v>5</v>
      </c>
      <c r="AO49" s="216">
        <v>0</v>
      </c>
      <c r="AP49" s="216">
        <v>0</v>
      </c>
      <c r="AQ49" s="216">
        <v>0</v>
      </c>
      <c r="AR49" s="216">
        <v>0</v>
      </c>
      <c r="AS49" s="216">
        <v>0</v>
      </c>
      <c r="AT49" s="216">
        <v>5</v>
      </c>
      <c r="AU49" s="5"/>
      <c r="AV49" s="5"/>
      <c r="AW49" s="5"/>
      <c r="AX49" s="5"/>
      <c r="AY49" s="5"/>
      <c r="AZ49" s="5"/>
      <c r="BA49" s="5"/>
      <c r="BB49" s="5"/>
      <c r="BC49" s="5"/>
      <c r="BD49" s="5"/>
      <c r="BE49" s="5"/>
      <c r="BF49" s="334"/>
      <c r="BG49" s="348">
        <f t="shared" si="3"/>
        <v>0.25</v>
      </c>
      <c r="BH49" s="87">
        <f>+BG49</f>
        <v>0.25</v>
      </c>
      <c r="BI49" s="277">
        <f>BH49*Pesos!I15</f>
        <v>5.6249999999999998E-3</v>
      </c>
      <c r="BJ49" s="88" t="s">
        <v>113</v>
      </c>
      <c r="BK49" s="2" t="s">
        <v>412</v>
      </c>
      <c r="BL49" s="2" t="s">
        <v>422</v>
      </c>
    </row>
    <row r="50" spans="1:64" ht="48" customHeight="1">
      <c r="A50" s="797"/>
      <c r="B50" s="674"/>
      <c r="C50" s="674"/>
      <c r="D50" s="715" t="s">
        <v>114</v>
      </c>
      <c r="E50" s="696"/>
      <c r="F50" s="696"/>
      <c r="G50" s="696"/>
      <c r="H50" s="696"/>
      <c r="I50" s="696" t="s">
        <v>30</v>
      </c>
      <c r="J50" s="696"/>
      <c r="K50" s="696"/>
      <c r="L50" s="696"/>
      <c r="M50" s="696"/>
      <c r="N50" s="696"/>
      <c r="O50" s="696"/>
      <c r="P50" s="696"/>
      <c r="Q50" s="715" t="s">
        <v>115</v>
      </c>
      <c r="R50" s="715" t="s">
        <v>862</v>
      </c>
      <c r="S50" s="715" t="s">
        <v>861</v>
      </c>
      <c r="T50" s="715" t="s">
        <v>860</v>
      </c>
      <c r="U50" s="712" t="s">
        <v>117</v>
      </c>
      <c r="V50" s="2" t="s">
        <v>118</v>
      </c>
      <c r="W50" s="2" t="s">
        <v>336</v>
      </c>
      <c r="X50" s="2" t="s">
        <v>495</v>
      </c>
      <c r="Y50" s="2" t="s">
        <v>33</v>
      </c>
      <c r="Z50" s="2">
        <v>5750</v>
      </c>
      <c r="AA50" s="715"/>
      <c r="AB50" s="878" t="s">
        <v>30</v>
      </c>
      <c r="AC50" s="73">
        <v>0</v>
      </c>
      <c r="AD50" s="73">
        <v>0</v>
      </c>
      <c r="AE50" s="73">
        <v>4350</v>
      </c>
      <c r="AF50" s="73">
        <v>0</v>
      </c>
      <c r="AG50" s="73">
        <v>0</v>
      </c>
      <c r="AH50" s="73">
        <v>5350</v>
      </c>
      <c r="AI50" s="73">
        <v>0</v>
      </c>
      <c r="AJ50" s="73">
        <v>0</v>
      </c>
      <c r="AK50" s="73">
        <v>5550</v>
      </c>
      <c r="AL50" s="73">
        <v>0</v>
      </c>
      <c r="AM50" s="73">
        <v>0</v>
      </c>
      <c r="AN50" s="73">
        <v>5650</v>
      </c>
      <c r="AO50" s="73">
        <v>0</v>
      </c>
      <c r="AP50" s="73">
        <v>0</v>
      </c>
      <c r="AQ50" s="73">
        <v>5750</v>
      </c>
      <c r="AR50" s="73">
        <v>0</v>
      </c>
      <c r="AS50" s="73">
        <v>0</v>
      </c>
      <c r="AT50" s="73">
        <v>0</v>
      </c>
      <c r="AU50" s="58"/>
      <c r="AV50" s="58"/>
      <c r="AW50" s="58"/>
      <c r="AX50" s="58"/>
      <c r="AY50" s="58"/>
      <c r="AZ50" s="58"/>
      <c r="BA50" s="58"/>
      <c r="BB50" s="58"/>
      <c r="BC50" s="58"/>
      <c r="BD50" s="58"/>
      <c r="BE50" s="58"/>
      <c r="BF50" s="335"/>
      <c r="BG50" s="249">
        <f t="shared" si="3"/>
        <v>0</v>
      </c>
      <c r="BH50" s="883">
        <f>AVERAGE(BG50:BG51)</f>
        <v>0</v>
      </c>
      <c r="BI50" s="838">
        <f>BH50*AVERAGE(Pesos!I16:I17)</f>
        <v>0</v>
      </c>
      <c r="BJ50" s="845" t="s">
        <v>119</v>
      </c>
      <c r="BK50" s="712" t="s">
        <v>364</v>
      </c>
      <c r="BL50" s="715" t="s">
        <v>422</v>
      </c>
    </row>
    <row r="51" spans="1:64" ht="36.6" customHeight="1">
      <c r="A51" s="797"/>
      <c r="B51" s="674"/>
      <c r="C51" s="674"/>
      <c r="D51" s="675"/>
      <c r="E51" s="675"/>
      <c r="F51" s="675"/>
      <c r="G51" s="675"/>
      <c r="H51" s="675"/>
      <c r="I51" s="675"/>
      <c r="J51" s="675"/>
      <c r="K51" s="675"/>
      <c r="L51" s="675"/>
      <c r="M51" s="675"/>
      <c r="N51" s="675"/>
      <c r="O51" s="675"/>
      <c r="P51" s="675"/>
      <c r="Q51" s="675"/>
      <c r="R51" s="675"/>
      <c r="S51" s="675"/>
      <c r="T51" s="675"/>
      <c r="U51" s="714"/>
      <c r="V51" s="6" t="s">
        <v>335</v>
      </c>
      <c r="W51" s="2" t="s">
        <v>365</v>
      </c>
      <c r="X51" s="2" t="s">
        <v>261</v>
      </c>
      <c r="Y51" s="2" t="s">
        <v>33</v>
      </c>
      <c r="Z51" s="2">
        <v>74</v>
      </c>
      <c r="AA51" s="675"/>
      <c r="AB51" s="754"/>
      <c r="AC51" s="74">
        <v>0</v>
      </c>
      <c r="AD51" s="74">
        <v>0</v>
      </c>
      <c r="AE51" s="74">
        <v>0</v>
      </c>
      <c r="AF51" s="73">
        <v>0</v>
      </c>
      <c r="AG51" s="73">
        <v>0</v>
      </c>
      <c r="AH51" s="73">
        <v>60</v>
      </c>
      <c r="AI51" s="73">
        <v>0</v>
      </c>
      <c r="AJ51" s="73">
        <v>0</v>
      </c>
      <c r="AK51" s="73">
        <v>0</v>
      </c>
      <c r="AL51" s="73">
        <v>0</v>
      </c>
      <c r="AM51" s="73">
        <v>0</v>
      </c>
      <c r="AN51" s="73">
        <v>14</v>
      </c>
      <c r="AO51" s="73">
        <v>0</v>
      </c>
      <c r="AP51" s="73">
        <v>0</v>
      </c>
      <c r="AQ51" s="73">
        <v>1</v>
      </c>
      <c r="AR51" s="74">
        <v>0</v>
      </c>
      <c r="AS51" s="74">
        <v>0</v>
      </c>
      <c r="AT51" s="74">
        <v>0</v>
      </c>
      <c r="AU51" s="58"/>
      <c r="AV51" s="58"/>
      <c r="AW51" s="58"/>
      <c r="AX51" s="58"/>
      <c r="AY51" s="58"/>
      <c r="AZ51" s="58"/>
      <c r="BA51" s="58"/>
      <c r="BB51" s="58"/>
      <c r="BC51" s="58"/>
      <c r="BD51" s="58"/>
      <c r="BE51" s="58"/>
      <c r="BF51" s="335"/>
      <c r="BG51" s="249">
        <f t="shared" si="3"/>
        <v>0</v>
      </c>
      <c r="BH51" s="841"/>
      <c r="BI51" s="839"/>
      <c r="BJ51" s="687"/>
      <c r="BK51" s="714"/>
      <c r="BL51" s="675"/>
    </row>
    <row r="52" spans="1:64" ht="26.45" customHeight="1">
      <c r="A52" s="797"/>
      <c r="B52" s="674"/>
      <c r="C52" s="674"/>
      <c r="D52" s="715" t="s">
        <v>120</v>
      </c>
      <c r="E52" s="696"/>
      <c r="F52" s="696"/>
      <c r="G52" s="696"/>
      <c r="H52" s="696"/>
      <c r="I52" s="696" t="s">
        <v>30</v>
      </c>
      <c r="J52" s="696"/>
      <c r="K52" s="696"/>
      <c r="L52" s="696"/>
      <c r="M52" s="696"/>
      <c r="N52" s="696"/>
      <c r="O52" s="696"/>
      <c r="P52" s="696"/>
      <c r="Q52" s="715" t="s">
        <v>863</v>
      </c>
      <c r="R52" s="715" t="s">
        <v>122</v>
      </c>
      <c r="S52" s="715" t="s">
        <v>338</v>
      </c>
      <c r="T52" s="715" t="s">
        <v>864</v>
      </c>
      <c r="U52" s="712" t="s">
        <v>124</v>
      </c>
      <c r="V52" s="2" t="s">
        <v>125</v>
      </c>
      <c r="W52" s="2" t="s">
        <v>126</v>
      </c>
      <c r="X52" s="2" t="s">
        <v>127</v>
      </c>
      <c r="Y52" s="2" t="s">
        <v>33</v>
      </c>
      <c r="Z52" s="2">
        <v>1</v>
      </c>
      <c r="AA52" s="715"/>
      <c r="AB52" s="919" t="s">
        <v>30</v>
      </c>
      <c r="AC52" s="75">
        <v>0.2</v>
      </c>
      <c r="AD52" s="75">
        <v>0.2</v>
      </c>
      <c r="AE52" s="75">
        <v>0.1</v>
      </c>
      <c r="AF52" s="75">
        <v>0</v>
      </c>
      <c r="AG52" s="75">
        <v>0</v>
      </c>
      <c r="AH52" s="75">
        <v>0.3</v>
      </c>
      <c r="AI52" s="75">
        <v>0</v>
      </c>
      <c r="AJ52" s="75">
        <v>0</v>
      </c>
      <c r="AK52" s="75">
        <v>0.1</v>
      </c>
      <c r="AL52" s="75">
        <v>0</v>
      </c>
      <c r="AM52" s="75">
        <v>0</v>
      </c>
      <c r="AN52" s="75">
        <v>0.1</v>
      </c>
      <c r="AO52" s="75">
        <v>0</v>
      </c>
      <c r="AP52" s="75">
        <v>0</v>
      </c>
      <c r="AQ52" s="75">
        <v>0</v>
      </c>
      <c r="AR52" s="639">
        <v>0.2</v>
      </c>
      <c r="AS52" s="639">
        <v>0.2</v>
      </c>
      <c r="AT52" s="639">
        <v>0.1</v>
      </c>
      <c r="AU52" s="640"/>
      <c r="AV52" s="640"/>
      <c r="AW52" s="640"/>
      <c r="AX52" s="640"/>
      <c r="AY52" s="640"/>
      <c r="AZ52" s="640"/>
      <c r="BA52" s="640"/>
      <c r="BB52" s="640"/>
      <c r="BC52" s="640"/>
      <c r="BD52" s="640"/>
      <c r="BE52" s="640"/>
      <c r="BF52" s="641"/>
      <c r="BG52" s="642">
        <f t="shared" si="3"/>
        <v>0.5</v>
      </c>
      <c r="BH52" s="883">
        <f>AVERAGE(BG52:BG54)</f>
        <v>0.5</v>
      </c>
      <c r="BI52" s="838">
        <f>BH52*AVERAGE(Pesos!I18:I20)</f>
        <v>3.7499999999999999E-3</v>
      </c>
      <c r="BJ52" s="845" t="s">
        <v>128</v>
      </c>
      <c r="BK52" s="712" t="s">
        <v>412</v>
      </c>
      <c r="BL52" s="715" t="s">
        <v>423</v>
      </c>
    </row>
    <row r="53" spans="1:64" ht="25.5">
      <c r="A53" s="797"/>
      <c r="B53" s="674"/>
      <c r="C53" s="674"/>
      <c r="D53" s="674"/>
      <c r="E53" s="674"/>
      <c r="F53" s="674"/>
      <c r="G53" s="674"/>
      <c r="H53" s="674"/>
      <c r="I53" s="674"/>
      <c r="J53" s="674"/>
      <c r="K53" s="674"/>
      <c r="L53" s="674"/>
      <c r="M53" s="674"/>
      <c r="N53" s="674"/>
      <c r="O53" s="674"/>
      <c r="P53" s="674"/>
      <c r="Q53" s="674"/>
      <c r="R53" s="674"/>
      <c r="S53" s="674"/>
      <c r="T53" s="674"/>
      <c r="U53" s="713"/>
      <c r="V53" s="2" t="s">
        <v>129</v>
      </c>
      <c r="W53" s="2" t="s">
        <v>294</v>
      </c>
      <c r="X53" s="2" t="s">
        <v>130</v>
      </c>
      <c r="Y53" s="2" t="s">
        <v>33</v>
      </c>
      <c r="Z53" s="2">
        <v>3</v>
      </c>
      <c r="AA53" s="674"/>
      <c r="AB53" s="674"/>
      <c r="AC53" s="118">
        <v>0</v>
      </c>
      <c r="AD53" s="118">
        <v>0</v>
      </c>
      <c r="AE53" s="118">
        <v>1</v>
      </c>
      <c r="AF53" s="119">
        <v>0</v>
      </c>
      <c r="AG53" s="119">
        <v>0</v>
      </c>
      <c r="AH53" s="119">
        <v>1</v>
      </c>
      <c r="AI53" s="119">
        <v>0</v>
      </c>
      <c r="AJ53" s="119">
        <v>0</v>
      </c>
      <c r="AK53" s="119">
        <v>0.5</v>
      </c>
      <c r="AL53" s="119">
        <v>0</v>
      </c>
      <c r="AM53" s="119">
        <v>0</v>
      </c>
      <c r="AN53" s="119">
        <v>0.5</v>
      </c>
      <c r="AO53" s="119">
        <v>0</v>
      </c>
      <c r="AP53" s="119">
        <v>0</v>
      </c>
      <c r="AQ53" s="119">
        <v>0</v>
      </c>
      <c r="AR53" s="118">
        <v>0</v>
      </c>
      <c r="AS53" s="118">
        <v>0</v>
      </c>
      <c r="AT53" s="118">
        <v>0</v>
      </c>
      <c r="AU53" s="6"/>
      <c r="AV53" s="6"/>
      <c r="AW53" s="6"/>
      <c r="AX53" s="6"/>
      <c r="AY53" s="6"/>
      <c r="AZ53" s="6"/>
      <c r="BA53" s="6"/>
      <c r="BB53" s="6"/>
      <c r="BC53" s="6"/>
      <c r="BD53" s="6"/>
      <c r="BE53" s="6"/>
      <c r="BF53" s="336"/>
      <c r="BG53" s="349">
        <f t="shared" si="3"/>
        <v>0</v>
      </c>
      <c r="BH53" s="843"/>
      <c r="BI53" s="839"/>
      <c r="BJ53" s="686"/>
      <c r="BK53" s="713"/>
      <c r="BL53" s="674"/>
    </row>
    <row r="54" spans="1:64" ht="25.5">
      <c r="A54" s="797"/>
      <c r="B54" s="674"/>
      <c r="C54" s="674"/>
      <c r="D54" s="675"/>
      <c r="E54" s="675"/>
      <c r="F54" s="675"/>
      <c r="G54" s="675"/>
      <c r="H54" s="675"/>
      <c r="I54" s="675"/>
      <c r="J54" s="675"/>
      <c r="K54" s="675"/>
      <c r="L54" s="675"/>
      <c r="M54" s="675"/>
      <c r="N54" s="675"/>
      <c r="O54" s="675"/>
      <c r="P54" s="675"/>
      <c r="Q54" s="675"/>
      <c r="R54" s="675"/>
      <c r="S54" s="675"/>
      <c r="T54" s="675"/>
      <c r="U54" s="714"/>
      <c r="V54" s="2" t="s">
        <v>131</v>
      </c>
      <c r="W54" s="2" t="s">
        <v>295</v>
      </c>
      <c r="X54" s="2" t="s">
        <v>296</v>
      </c>
      <c r="Y54" s="2" t="s">
        <v>33</v>
      </c>
      <c r="Z54" s="2">
        <v>3</v>
      </c>
      <c r="AA54" s="675"/>
      <c r="AB54" s="675"/>
      <c r="AC54" s="120">
        <v>0</v>
      </c>
      <c r="AD54" s="120">
        <v>0</v>
      </c>
      <c r="AE54" s="121">
        <v>3</v>
      </c>
      <c r="AF54" s="122">
        <v>0</v>
      </c>
      <c r="AG54" s="122">
        <v>0</v>
      </c>
      <c r="AH54" s="122">
        <v>0</v>
      </c>
      <c r="AI54" s="122">
        <v>0</v>
      </c>
      <c r="AJ54" s="122">
        <v>0</v>
      </c>
      <c r="AK54" s="122">
        <v>0</v>
      </c>
      <c r="AL54" s="122">
        <v>0</v>
      </c>
      <c r="AM54" s="122">
        <v>0</v>
      </c>
      <c r="AN54" s="122">
        <v>0</v>
      </c>
      <c r="AO54" s="122">
        <v>0</v>
      </c>
      <c r="AP54" s="122">
        <v>0</v>
      </c>
      <c r="AQ54" s="122">
        <v>0</v>
      </c>
      <c r="AR54" s="120">
        <v>0</v>
      </c>
      <c r="AS54" s="120">
        <v>0</v>
      </c>
      <c r="AT54" s="121">
        <v>3</v>
      </c>
      <c r="AU54" s="5"/>
      <c r="AV54" s="5"/>
      <c r="AW54" s="5"/>
      <c r="AX54" s="5"/>
      <c r="AY54" s="5"/>
      <c r="AZ54" s="5"/>
      <c r="BA54" s="5"/>
      <c r="BB54" s="5"/>
      <c r="BC54" s="5"/>
      <c r="BD54" s="5"/>
      <c r="BE54" s="5"/>
      <c r="BF54" s="334"/>
      <c r="BG54" s="348">
        <f t="shared" si="3"/>
        <v>1</v>
      </c>
      <c r="BH54" s="841"/>
      <c r="BI54" s="839"/>
      <c r="BJ54" s="687"/>
      <c r="BK54" s="897"/>
      <c r="BL54" s="675"/>
    </row>
    <row r="55" spans="1:64" ht="26.45" customHeight="1">
      <c r="A55" s="797"/>
      <c r="B55" s="674"/>
      <c r="C55" s="674"/>
      <c r="D55" s="715" t="s">
        <v>132</v>
      </c>
      <c r="E55" s="696"/>
      <c r="F55" s="696"/>
      <c r="G55" s="696"/>
      <c r="H55" s="696"/>
      <c r="I55" s="696" t="s">
        <v>30</v>
      </c>
      <c r="J55" s="696"/>
      <c r="K55" s="696"/>
      <c r="L55" s="696"/>
      <c r="M55" s="696"/>
      <c r="N55" s="696"/>
      <c r="O55" s="696"/>
      <c r="P55" s="696"/>
      <c r="Q55" s="715" t="s">
        <v>339</v>
      </c>
      <c r="R55" s="715" t="s">
        <v>133</v>
      </c>
      <c r="S55" s="715" t="s">
        <v>866</v>
      </c>
      <c r="T55" s="715" t="s">
        <v>340</v>
      </c>
      <c r="U55" s="712" t="s">
        <v>134</v>
      </c>
      <c r="V55" s="2" t="s">
        <v>135</v>
      </c>
      <c r="W55" s="2" t="s">
        <v>263</v>
      </c>
      <c r="X55" s="2" t="s">
        <v>262</v>
      </c>
      <c r="Y55" s="2" t="s">
        <v>112</v>
      </c>
      <c r="Z55" s="2">
        <v>100</v>
      </c>
      <c r="AA55" s="715"/>
      <c r="AB55" s="878" t="s">
        <v>30</v>
      </c>
      <c r="AC55" s="216">
        <v>10</v>
      </c>
      <c r="AD55" s="216">
        <v>10</v>
      </c>
      <c r="AE55" s="216">
        <v>20</v>
      </c>
      <c r="AF55" s="216">
        <v>0</v>
      </c>
      <c r="AG55" s="216">
        <v>5</v>
      </c>
      <c r="AH55" s="216">
        <v>10</v>
      </c>
      <c r="AI55" s="216">
        <v>0</v>
      </c>
      <c r="AJ55" s="216">
        <v>0</v>
      </c>
      <c r="AK55" s="216">
        <v>15</v>
      </c>
      <c r="AL55" s="216">
        <v>0</v>
      </c>
      <c r="AM55" s="216">
        <v>0</v>
      </c>
      <c r="AN55" s="216">
        <v>15</v>
      </c>
      <c r="AO55" s="216">
        <v>0</v>
      </c>
      <c r="AP55" s="216">
        <v>0</v>
      </c>
      <c r="AQ55" s="216">
        <v>15</v>
      </c>
      <c r="AR55" s="216">
        <v>10</v>
      </c>
      <c r="AS55" s="216">
        <v>10</v>
      </c>
      <c r="AT55" s="216">
        <v>20</v>
      </c>
      <c r="AU55" s="58"/>
      <c r="AV55" s="58"/>
      <c r="AW55" s="58"/>
      <c r="AX55" s="58"/>
      <c r="AY55" s="58"/>
      <c r="AZ55" s="58"/>
      <c r="BA55" s="58"/>
      <c r="BB55" s="58"/>
      <c r="BC55" s="58"/>
      <c r="BD55" s="58"/>
      <c r="BE55" s="58"/>
      <c r="BF55" s="335"/>
      <c r="BG55" s="249">
        <f t="shared" si="3"/>
        <v>0.4</v>
      </c>
      <c r="BH55" s="883">
        <f>AVERAGE(BG55:BG57)</f>
        <v>0.53333333333333333</v>
      </c>
      <c r="BI55" s="838">
        <f>BH55*AVERAGE(Pesos!I21:I23)</f>
        <v>4.0000000000000001E-3</v>
      </c>
      <c r="BJ55" s="846" t="s">
        <v>136</v>
      </c>
      <c r="BK55" s="911" t="s">
        <v>412</v>
      </c>
      <c r="BL55" s="845" t="s">
        <v>423</v>
      </c>
    </row>
    <row r="56" spans="1:64" ht="51">
      <c r="A56" s="797"/>
      <c r="B56" s="674"/>
      <c r="C56" s="674"/>
      <c r="D56" s="674"/>
      <c r="E56" s="674"/>
      <c r="F56" s="674"/>
      <c r="G56" s="674"/>
      <c r="H56" s="674"/>
      <c r="I56" s="674"/>
      <c r="J56" s="674"/>
      <c r="K56" s="674"/>
      <c r="L56" s="674"/>
      <c r="M56" s="674"/>
      <c r="N56" s="674"/>
      <c r="O56" s="674"/>
      <c r="P56" s="674"/>
      <c r="Q56" s="674"/>
      <c r="R56" s="674"/>
      <c r="S56" s="674"/>
      <c r="T56" s="674"/>
      <c r="U56" s="713"/>
      <c r="V56" s="2" t="s">
        <v>137</v>
      </c>
      <c r="W56" s="2" t="s">
        <v>138</v>
      </c>
      <c r="X56" s="2" t="s">
        <v>139</v>
      </c>
      <c r="Y56" s="2" t="s">
        <v>33</v>
      </c>
      <c r="Z56" s="648">
        <v>3</v>
      </c>
      <c r="AA56" s="674"/>
      <c r="AB56" s="753"/>
      <c r="AC56" s="123">
        <v>0</v>
      </c>
      <c r="AD56" s="123">
        <v>0</v>
      </c>
      <c r="AE56" s="124">
        <v>3</v>
      </c>
      <c r="AF56" s="73">
        <v>0</v>
      </c>
      <c r="AG56" s="73">
        <v>0</v>
      </c>
      <c r="AH56" s="73">
        <v>0</v>
      </c>
      <c r="AI56" s="73">
        <v>0</v>
      </c>
      <c r="AJ56" s="73">
        <v>0</v>
      </c>
      <c r="AK56" s="73">
        <v>0</v>
      </c>
      <c r="AL56" s="73">
        <v>0</v>
      </c>
      <c r="AM56" s="73">
        <v>0</v>
      </c>
      <c r="AN56" s="73">
        <v>0</v>
      </c>
      <c r="AO56" s="73">
        <v>0</v>
      </c>
      <c r="AP56" s="73">
        <v>0</v>
      </c>
      <c r="AQ56" s="73">
        <v>0</v>
      </c>
      <c r="AR56" s="643">
        <v>0</v>
      </c>
      <c r="AS56" s="643">
        <v>0</v>
      </c>
      <c r="AT56" s="644">
        <v>3</v>
      </c>
      <c r="AU56" s="645"/>
      <c r="AV56" s="645"/>
      <c r="AW56" s="645"/>
      <c r="AX56" s="645"/>
      <c r="AY56" s="645"/>
      <c r="AZ56" s="645"/>
      <c r="BA56" s="645"/>
      <c r="BB56" s="645"/>
      <c r="BC56" s="645"/>
      <c r="BD56" s="645"/>
      <c r="BE56" s="645"/>
      <c r="BF56" s="646"/>
      <c r="BG56" s="647">
        <f t="shared" si="3"/>
        <v>1</v>
      </c>
      <c r="BH56" s="843"/>
      <c r="BI56" s="839"/>
      <c r="BJ56" s="775"/>
      <c r="BK56" s="912"/>
      <c r="BL56" s="686"/>
    </row>
    <row r="57" spans="1:64" ht="38.25">
      <c r="A57" s="797"/>
      <c r="B57" s="675"/>
      <c r="C57" s="675"/>
      <c r="D57" s="675"/>
      <c r="E57" s="675"/>
      <c r="F57" s="675"/>
      <c r="G57" s="675"/>
      <c r="H57" s="675"/>
      <c r="I57" s="675"/>
      <c r="J57" s="675"/>
      <c r="K57" s="675"/>
      <c r="L57" s="675"/>
      <c r="M57" s="675"/>
      <c r="N57" s="675"/>
      <c r="O57" s="675"/>
      <c r="P57" s="675"/>
      <c r="Q57" s="675"/>
      <c r="R57" s="675"/>
      <c r="S57" s="675"/>
      <c r="T57" s="675"/>
      <c r="U57" s="714"/>
      <c r="V57" s="2" t="s">
        <v>140</v>
      </c>
      <c r="W57" s="7" t="s">
        <v>264</v>
      </c>
      <c r="X57" s="7" t="s">
        <v>341</v>
      </c>
      <c r="Y57" s="103" t="s">
        <v>112</v>
      </c>
      <c r="Z57" s="195">
        <v>100</v>
      </c>
      <c r="AA57" s="675"/>
      <c r="AB57" s="754"/>
      <c r="AC57" s="216">
        <v>5</v>
      </c>
      <c r="AD57" s="216">
        <v>5</v>
      </c>
      <c r="AE57" s="216">
        <v>10</v>
      </c>
      <c r="AF57" s="216">
        <v>5</v>
      </c>
      <c r="AG57" s="216">
        <v>5</v>
      </c>
      <c r="AH57" s="216">
        <v>10</v>
      </c>
      <c r="AI57" s="216">
        <v>5</v>
      </c>
      <c r="AJ57" s="216">
        <v>5</v>
      </c>
      <c r="AK57" s="216">
        <v>10</v>
      </c>
      <c r="AL57" s="216">
        <v>5</v>
      </c>
      <c r="AM57" s="216">
        <v>5</v>
      </c>
      <c r="AN57" s="216">
        <v>10</v>
      </c>
      <c r="AO57" s="216">
        <v>5</v>
      </c>
      <c r="AP57" s="216">
        <v>5</v>
      </c>
      <c r="AQ57" s="216">
        <v>10</v>
      </c>
      <c r="AR57" s="216">
        <v>5</v>
      </c>
      <c r="AS57" s="216">
        <v>5</v>
      </c>
      <c r="AT57" s="216">
        <v>10</v>
      </c>
      <c r="AU57" s="58"/>
      <c r="AV57" s="58"/>
      <c r="AW57" s="58"/>
      <c r="AX57" s="58"/>
      <c r="AY57" s="58"/>
      <c r="AZ57" s="58"/>
      <c r="BA57" s="58"/>
      <c r="BB57" s="58"/>
      <c r="BC57" s="58"/>
      <c r="BD57" s="58"/>
      <c r="BE57" s="58"/>
      <c r="BF57" s="335"/>
      <c r="BG57" s="249">
        <f t="shared" si="3"/>
        <v>0.2</v>
      </c>
      <c r="BH57" s="841"/>
      <c r="BI57" s="839"/>
      <c r="BJ57" s="847"/>
      <c r="BK57" s="913"/>
      <c r="BL57" s="687"/>
    </row>
    <row r="58" spans="1:64" ht="39" customHeight="1">
      <c r="A58" s="797"/>
      <c r="B58" s="716" t="s">
        <v>141</v>
      </c>
      <c r="C58" s="716" t="s">
        <v>142</v>
      </c>
      <c r="D58" s="716" t="s">
        <v>143</v>
      </c>
      <c r="E58" s="703"/>
      <c r="F58" s="703"/>
      <c r="G58" s="703" t="s">
        <v>30</v>
      </c>
      <c r="H58" s="703"/>
      <c r="I58" s="703"/>
      <c r="J58" s="703"/>
      <c r="K58" s="703"/>
      <c r="L58" s="703"/>
      <c r="M58" s="703"/>
      <c r="N58" s="703"/>
      <c r="O58" s="703" t="s">
        <v>30</v>
      </c>
      <c r="P58" s="703"/>
      <c r="Q58" s="708" t="s">
        <v>344</v>
      </c>
      <c r="R58" s="708" t="s">
        <v>867</v>
      </c>
      <c r="S58" s="708" t="s">
        <v>144</v>
      </c>
      <c r="T58" s="708" t="s">
        <v>868</v>
      </c>
      <c r="U58" s="716" t="s">
        <v>145</v>
      </c>
      <c r="V58" s="830" t="s">
        <v>146</v>
      </c>
      <c r="W58" s="8" t="s">
        <v>342</v>
      </c>
      <c r="X58" s="8" t="s">
        <v>147</v>
      </c>
      <c r="Y58" s="8" t="s">
        <v>33</v>
      </c>
      <c r="Z58" s="8">
        <v>170000</v>
      </c>
      <c r="AA58" s="716"/>
      <c r="AB58" s="752" t="s">
        <v>30</v>
      </c>
      <c r="AC58" s="134">
        <v>0</v>
      </c>
      <c r="AD58" s="134">
        <v>19023</v>
      </c>
      <c r="AE58" s="135">
        <v>53084</v>
      </c>
      <c r="AF58" s="135">
        <v>8158</v>
      </c>
      <c r="AG58" s="135">
        <v>8158</v>
      </c>
      <c r="AH58" s="135">
        <v>8158</v>
      </c>
      <c r="AI58" s="135">
        <v>0</v>
      </c>
      <c r="AJ58" s="135">
        <v>19000</v>
      </c>
      <c r="AK58" s="135">
        <v>5473</v>
      </c>
      <c r="AL58" s="135">
        <v>0</v>
      </c>
      <c r="AM58" s="135">
        <v>19000</v>
      </c>
      <c r="AN58" s="135">
        <v>5473</v>
      </c>
      <c r="AO58" s="135">
        <v>0</v>
      </c>
      <c r="AP58" s="135">
        <v>12500</v>
      </c>
      <c r="AQ58" s="135">
        <v>11973</v>
      </c>
      <c r="AR58" s="134">
        <v>0</v>
      </c>
      <c r="AS58" s="136">
        <v>19023</v>
      </c>
      <c r="AT58" s="137">
        <v>53084</v>
      </c>
      <c r="AU58" s="59"/>
      <c r="AV58" s="59"/>
      <c r="AW58" s="59"/>
      <c r="AX58" s="59"/>
      <c r="AY58" s="59"/>
      <c r="AZ58" s="59"/>
      <c r="BA58" s="59"/>
      <c r="BB58" s="59"/>
      <c r="BC58" s="59"/>
      <c r="BD58" s="59"/>
      <c r="BE58" s="59"/>
      <c r="BF58" s="337"/>
      <c r="BG58" s="350">
        <f t="shared" si="3"/>
        <v>0.42415882352941175</v>
      </c>
      <c r="BH58" s="840">
        <f>AVERAGE(BG58:BG61)</f>
        <v>0.25564854941976789</v>
      </c>
      <c r="BI58" s="842">
        <f>BH58*Pesos!I24</f>
        <v>6.3273015981392556E-3</v>
      </c>
      <c r="BJ58" s="873" t="s">
        <v>396</v>
      </c>
      <c r="BK58" s="901" t="s">
        <v>412</v>
      </c>
      <c r="BL58" s="716" t="s">
        <v>424</v>
      </c>
    </row>
    <row r="59" spans="1:64" ht="39" customHeight="1">
      <c r="A59" s="797"/>
      <c r="B59" s="674"/>
      <c r="C59" s="674"/>
      <c r="D59" s="674"/>
      <c r="E59" s="704"/>
      <c r="F59" s="704"/>
      <c r="G59" s="704"/>
      <c r="H59" s="704"/>
      <c r="I59" s="704"/>
      <c r="J59" s="704"/>
      <c r="K59" s="704"/>
      <c r="L59" s="704"/>
      <c r="M59" s="704"/>
      <c r="N59" s="704"/>
      <c r="O59" s="704"/>
      <c r="P59" s="704"/>
      <c r="Q59" s="709"/>
      <c r="R59" s="709"/>
      <c r="S59" s="709"/>
      <c r="T59" s="709"/>
      <c r="U59" s="674"/>
      <c r="V59" s="831"/>
      <c r="W59" s="8" t="s">
        <v>148</v>
      </c>
      <c r="X59" s="8" t="s">
        <v>149</v>
      </c>
      <c r="Y59" s="8" t="s">
        <v>33</v>
      </c>
      <c r="Z59" s="8">
        <v>73500</v>
      </c>
      <c r="AA59" s="674"/>
      <c r="AB59" s="674"/>
      <c r="AC59" s="138">
        <v>0</v>
      </c>
      <c r="AD59" s="138">
        <v>9000</v>
      </c>
      <c r="AE59" s="139">
        <v>5061</v>
      </c>
      <c r="AF59" s="139">
        <v>0</v>
      </c>
      <c r="AG59" s="139">
        <v>12000</v>
      </c>
      <c r="AH59" s="139">
        <v>2862</v>
      </c>
      <c r="AI59" s="139">
        <v>0</v>
      </c>
      <c r="AJ59" s="139">
        <v>10000</v>
      </c>
      <c r="AK59" s="139">
        <v>4859</v>
      </c>
      <c r="AL59" s="139">
        <v>0</v>
      </c>
      <c r="AM59" s="139">
        <v>10000</v>
      </c>
      <c r="AN59" s="139">
        <v>4859</v>
      </c>
      <c r="AO59" s="139">
        <v>0</v>
      </c>
      <c r="AP59" s="139">
        <v>10000</v>
      </c>
      <c r="AQ59" s="139">
        <v>4859</v>
      </c>
      <c r="AR59" s="138">
        <v>0</v>
      </c>
      <c r="AS59" s="140">
        <v>9805</v>
      </c>
      <c r="AT59" s="141">
        <v>4976</v>
      </c>
      <c r="AU59" s="16"/>
      <c r="AV59" s="16"/>
      <c r="AW59" s="16"/>
      <c r="AX59" s="16"/>
      <c r="AY59" s="16"/>
      <c r="AZ59" s="16"/>
      <c r="BA59" s="16"/>
      <c r="BB59" s="16"/>
      <c r="BC59" s="16"/>
      <c r="BD59" s="16"/>
      <c r="BE59" s="16"/>
      <c r="BF59" s="338"/>
      <c r="BG59" s="351">
        <f t="shared" si="3"/>
        <v>0.20110204081632654</v>
      </c>
      <c r="BH59" s="843"/>
      <c r="BI59" s="839"/>
      <c r="BJ59" s="686"/>
      <c r="BK59" s="902"/>
      <c r="BL59" s="674"/>
    </row>
    <row r="60" spans="1:64" ht="42.75" customHeight="1">
      <c r="A60" s="797"/>
      <c r="B60" s="674"/>
      <c r="C60" s="674"/>
      <c r="D60" s="674"/>
      <c r="E60" s="704"/>
      <c r="F60" s="704"/>
      <c r="G60" s="704"/>
      <c r="H60" s="704"/>
      <c r="I60" s="704"/>
      <c r="J60" s="704"/>
      <c r="K60" s="704"/>
      <c r="L60" s="704"/>
      <c r="M60" s="704"/>
      <c r="N60" s="704"/>
      <c r="O60" s="704"/>
      <c r="P60" s="704"/>
      <c r="Q60" s="709"/>
      <c r="R60" s="709"/>
      <c r="S60" s="709"/>
      <c r="T60" s="709"/>
      <c r="U60" s="674"/>
      <c r="V60" s="831"/>
      <c r="W60" s="8" t="s">
        <v>150</v>
      </c>
      <c r="X60" s="8" t="s">
        <v>151</v>
      </c>
      <c r="Y60" s="8" t="s">
        <v>33</v>
      </c>
      <c r="Z60" s="8">
        <v>3000</v>
      </c>
      <c r="AA60" s="674"/>
      <c r="AB60" s="753"/>
      <c r="AC60" s="142">
        <v>0</v>
      </c>
      <c r="AD60" s="142">
        <v>155</v>
      </c>
      <c r="AE60" s="143">
        <v>430</v>
      </c>
      <c r="AF60" s="143">
        <v>0</v>
      </c>
      <c r="AG60" s="143">
        <v>300</v>
      </c>
      <c r="AH60" s="143">
        <v>304</v>
      </c>
      <c r="AI60" s="143">
        <v>0</v>
      </c>
      <c r="AJ60" s="143">
        <v>300</v>
      </c>
      <c r="AK60" s="143">
        <v>305</v>
      </c>
      <c r="AL60" s="143">
        <v>0</v>
      </c>
      <c r="AM60" s="143">
        <v>300</v>
      </c>
      <c r="AN60" s="143">
        <v>302</v>
      </c>
      <c r="AO60" s="143">
        <v>0</v>
      </c>
      <c r="AP60" s="143">
        <v>300</v>
      </c>
      <c r="AQ60" s="143">
        <v>304</v>
      </c>
      <c r="AR60" s="142">
        <v>0</v>
      </c>
      <c r="AS60" s="144">
        <v>156</v>
      </c>
      <c r="AT60" s="145">
        <v>436</v>
      </c>
      <c r="AU60" s="60"/>
      <c r="AV60" s="60"/>
      <c r="AW60" s="60"/>
      <c r="AX60" s="60"/>
      <c r="AY60" s="60"/>
      <c r="AZ60" s="60"/>
      <c r="BA60" s="60"/>
      <c r="BB60" s="60"/>
      <c r="BC60" s="60"/>
      <c r="BD60" s="60"/>
      <c r="BE60" s="60"/>
      <c r="BF60" s="339"/>
      <c r="BG60" s="253">
        <f t="shared" si="3"/>
        <v>0.19733333333333333</v>
      </c>
      <c r="BH60" s="843"/>
      <c r="BI60" s="839"/>
      <c r="BJ60" s="686"/>
      <c r="BK60" s="902"/>
      <c r="BL60" s="674"/>
    </row>
    <row r="61" spans="1:64" ht="50.1" customHeight="1">
      <c r="A61" s="797"/>
      <c r="B61" s="674"/>
      <c r="C61" s="674"/>
      <c r="D61" s="675"/>
      <c r="E61" s="704"/>
      <c r="F61" s="704"/>
      <c r="G61" s="704"/>
      <c r="H61" s="704"/>
      <c r="I61" s="704"/>
      <c r="J61" s="704"/>
      <c r="K61" s="704"/>
      <c r="L61" s="704"/>
      <c r="M61" s="704"/>
      <c r="N61" s="704"/>
      <c r="O61" s="704"/>
      <c r="P61" s="704"/>
      <c r="Q61" s="709"/>
      <c r="R61" s="709"/>
      <c r="S61" s="709"/>
      <c r="T61" s="709"/>
      <c r="U61" s="675"/>
      <c r="V61" s="832"/>
      <c r="W61" s="8" t="s">
        <v>343</v>
      </c>
      <c r="X61" s="8" t="s">
        <v>152</v>
      </c>
      <c r="Y61" s="8" t="s">
        <v>33</v>
      </c>
      <c r="Z61" s="8">
        <v>315</v>
      </c>
      <c r="AA61" s="675"/>
      <c r="AB61" s="754"/>
      <c r="AC61" s="142">
        <v>0</v>
      </c>
      <c r="AD61" s="142">
        <v>30</v>
      </c>
      <c r="AE61" s="143">
        <v>30</v>
      </c>
      <c r="AF61" s="143">
        <v>0</v>
      </c>
      <c r="AG61" s="143">
        <v>30</v>
      </c>
      <c r="AH61" s="143">
        <v>35</v>
      </c>
      <c r="AI61" s="143">
        <v>0</v>
      </c>
      <c r="AJ61" s="143">
        <v>30</v>
      </c>
      <c r="AK61" s="143">
        <v>35</v>
      </c>
      <c r="AL61" s="143">
        <v>0</v>
      </c>
      <c r="AM61" s="143">
        <v>30</v>
      </c>
      <c r="AN61" s="143">
        <v>35</v>
      </c>
      <c r="AO61" s="143">
        <v>0</v>
      </c>
      <c r="AP61" s="143">
        <v>30</v>
      </c>
      <c r="AQ61" s="143">
        <v>30</v>
      </c>
      <c r="AR61" s="142">
        <v>0</v>
      </c>
      <c r="AS61" s="144">
        <v>31</v>
      </c>
      <c r="AT61" s="145">
        <v>32</v>
      </c>
      <c r="AU61" s="60"/>
      <c r="AV61" s="60"/>
      <c r="AW61" s="60"/>
      <c r="AX61" s="60"/>
      <c r="AY61" s="60"/>
      <c r="AZ61" s="60"/>
      <c r="BA61" s="60"/>
      <c r="BB61" s="60"/>
      <c r="BC61" s="60"/>
      <c r="BD61" s="60"/>
      <c r="BE61" s="60"/>
      <c r="BF61" s="339"/>
      <c r="BG61" s="253">
        <f t="shared" si="3"/>
        <v>0.2</v>
      </c>
      <c r="BH61" s="841"/>
      <c r="BI61" s="839"/>
      <c r="BJ61" s="686"/>
      <c r="BK61" s="903"/>
      <c r="BL61" s="675"/>
    </row>
    <row r="62" spans="1:64" ht="25.5" customHeight="1">
      <c r="A62" s="797"/>
      <c r="B62" s="674"/>
      <c r="C62" s="674"/>
      <c r="D62" s="716" t="s">
        <v>153</v>
      </c>
      <c r="E62" s="704"/>
      <c r="F62" s="704"/>
      <c r="G62" s="704"/>
      <c r="H62" s="704"/>
      <c r="I62" s="704"/>
      <c r="J62" s="704"/>
      <c r="K62" s="704"/>
      <c r="L62" s="704"/>
      <c r="M62" s="704"/>
      <c r="N62" s="704"/>
      <c r="O62" s="704"/>
      <c r="P62" s="704"/>
      <c r="Q62" s="709"/>
      <c r="R62" s="709"/>
      <c r="S62" s="709"/>
      <c r="T62" s="709"/>
      <c r="U62" s="716" t="s">
        <v>154</v>
      </c>
      <c r="V62" s="746" t="s">
        <v>155</v>
      </c>
      <c r="W62" s="8" t="s">
        <v>156</v>
      </c>
      <c r="X62" s="8" t="s">
        <v>157</v>
      </c>
      <c r="Y62" s="8" t="s">
        <v>33</v>
      </c>
      <c r="Z62" s="8">
        <v>2</v>
      </c>
      <c r="AA62" s="716"/>
      <c r="AB62" s="728" t="s">
        <v>30</v>
      </c>
      <c r="AC62" s="134">
        <v>0</v>
      </c>
      <c r="AD62" s="134">
        <v>0</v>
      </c>
      <c r="AE62" s="134">
        <v>1</v>
      </c>
      <c r="AF62" s="135">
        <v>0</v>
      </c>
      <c r="AG62" s="135">
        <v>0</v>
      </c>
      <c r="AH62" s="146">
        <v>0.25</v>
      </c>
      <c r="AI62" s="135">
        <v>0</v>
      </c>
      <c r="AJ62" s="135">
        <v>0</v>
      </c>
      <c r="AK62" s="146">
        <v>0.25</v>
      </c>
      <c r="AL62" s="135">
        <v>0</v>
      </c>
      <c r="AM62" s="135">
        <v>0</v>
      </c>
      <c r="AN62" s="146">
        <v>0.25</v>
      </c>
      <c r="AO62" s="135">
        <v>0</v>
      </c>
      <c r="AP62" s="135">
        <v>0</v>
      </c>
      <c r="AQ62" s="147">
        <v>0.25</v>
      </c>
      <c r="AR62" s="134">
        <v>0</v>
      </c>
      <c r="AS62" s="134">
        <v>0</v>
      </c>
      <c r="AT62" s="136">
        <v>1</v>
      </c>
      <c r="AU62" s="59"/>
      <c r="AV62" s="59"/>
      <c r="AW62" s="59"/>
      <c r="AX62" s="59"/>
      <c r="AY62" s="59"/>
      <c r="AZ62" s="59"/>
      <c r="BA62" s="59"/>
      <c r="BB62" s="59"/>
      <c r="BC62" s="59"/>
      <c r="BD62" s="59"/>
      <c r="BE62" s="59"/>
      <c r="BF62" s="340"/>
      <c r="BG62" s="352">
        <f t="shared" si="3"/>
        <v>0.5</v>
      </c>
      <c r="BH62" s="840">
        <f>AVERAGE(BG62:BG66)</f>
        <v>0.49917408906882582</v>
      </c>
      <c r="BI62" s="842">
        <f>BH62*Pesos!I25</f>
        <v>3.7063676113360316E-3</v>
      </c>
      <c r="BJ62" s="909" t="s">
        <v>349</v>
      </c>
      <c r="BK62" s="907" t="s">
        <v>412</v>
      </c>
      <c r="BL62" s="716" t="s">
        <v>425</v>
      </c>
    </row>
    <row r="63" spans="1:64" ht="28.35" customHeight="1">
      <c r="A63" s="797"/>
      <c r="B63" s="674"/>
      <c r="C63" s="674"/>
      <c r="D63" s="674"/>
      <c r="E63" s="704"/>
      <c r="F63" s="704"/>
      <c r="G63" s="704"/>
      <c r="H63" s="704"/>
      <c r="I63" s="704"/>
      <c r="J63" s="704"/>
      <c r="K63" s="704"/>
      <c r="L63" s="704"/>
      <c r="M63" s="704"/>
      <c r="N63" s="704"/>
      <c r="O63" s="704"/>
      <c r="P63" s="704"/>
      <c r="Q63" s="709"/>
      <c r="R63" s="709"/>
      <c r="S63" s="709"/>
      <c r="T63" s="709"/>
      <c r="U63" s="674"/>
      <c r="V63" s="747"/>
      <c r="W63" s="8" t="s">
        <v>158</v>
      </c>
      <c r="X63" s="8" t="s">
        <v>159</v>
      </c>
      <c r="Y63" s="8" t="s">
        <v>33</v>
      </c>
      <c r="Z63" s="8">
        <v>10</v>
      </c>
      <c r="AA63" s="674"/>
      <c r="AB63" s="674"/>
      <c r="AC63" s="148">
        <v>0</v>
      </c>
      <c r="AD63" s="148">
        <v>0</v>
      </c>
      <c r="AE63" s="148">
        <v>2</v>
      </c>
      <c r="AF63" s="149">
        <v>0</v>
      </c>
      <c r="AG63" s="149">
        <v>0</v>
      </c>
      <c r="AH63" s="149">
        <v>2</v>
      </c>
      <c r="AI63" s="149">
        <v>0</v>
      </c>
      <c r="AJ63" s="149">
        <v>0</v>
      </c>
      <c r="AK63" s="149">
        <v>2</v>
      </c>
      <c r="AL63" s="149">
        <v>0</v>
      </c>
      <c r="AM63" s="149">
        <v>0</v>
      </c>
      <c r="AN63" s="149">
        <v>2</v>
      </c>
      <c r="AO63" s="149">
        <v>0</v>
      </c>
      <c r="AP63" s="149">
        <v>0</v>
      </c>
      <c r="AQ63" s="150">
        <v>2</v>
      </c>
      <c r="AR63" s="148">
        <v>0</v>
      </c>
      <c r="AS63" s="148">
        <v>0</v>
      </c>
      <c r="AT63" s="151">
        <v>2</v>
      </c>
      <c r="AU63" s="9"/>
      <c r="AV63" s="9"/>
      <c r="AW63" s="9"/>
      <c r="AX63" s="9"/>
      <c r="AY63" s="9"/>
      <c r="AZ63" s="9"/>
      <c r="BA63" s="9"/>
      <c r="BB63" s="9"/>
      <c r="BC63" s="9"/>
      <c r="BD63" s="9"/>
      <c r="BE63" s="9"/>
      <c r="BF63" s="341"/>
      <c r="BG63" s="353">
        <f t="shared" si="3"/>
        <v>0.2</v>
      </c>
      <c r="BH63" s="843"/>
      <c r="BI63" s="839"/>
      <c r="BJ63" s="909"/>
      <c r="BK63" s="908"/>
      <c r="BL63" s="674"/>
    </row>
    <row r="64" spans="1:64" ht="25.5">
      <c r="A64" s="797"/>
      <c r="B64" s="674"/>
      <c r="C64" s="674"/>
      <c r="D64" s="674"/>
      <c r="E64" s="704"/>
      <c r="F64" s="704"/>
      <c r="G64" s="704"/>
      <c r="H64" s="704"/>
      <c r="I64" s="704"/>
      <c r="J64" s="704"/>
      <c r="K64" s="704"/>
      <c r="L64" s="704"/>
      <c r="M64" s="704"/>
      <c r="N64" s="704"/>
      <c r="O64" s="704"/>
      <c r="P64" s="704"/>
      <c r="Q64" s="709"/>
      <c r="R64" s="709"/>
      <c r="S64" s="709"/>
      <c r="T64" s="709"/>
      <c r="U64" s="674"/>
      <c r="V64" s="747"/>
      <c r="W64" s="8" t="s">
        <v>160</v>
      </c>
      <c r="X64" s="8" t="s">
        <v>161</v>
      </c>
      <c r="Y64" s="8" t="s">
        <v>33</v>
      </c>
      <c r="Z64" s="8">
        <v>7400</v>
      </c>
      <c r="AA64" s="674"/>
      <c r="AB64" s="674"/>
      <c r="AC64" s="148">
        <v>0</v>
      </c>
      <c r="AD64" s="148">
        <v>785</v>
      </c>
      <c r="AE64" s="148">
        <v>695</v>
      </c>
      <c r="AF64" s="149">
        <v>0</v>
      </c>
      <c r="AG64" s="149">
        <v>780</v>
      </c>
      <c r="AH64" s="149">
        <v>700</v>
      </c>
      <c r="AI64" s="149">
        <v>0</v>
      </c>
      <c r="AJ64" s="149">
        <v>700</v>
      </c>
      <c r="AK64" s="149">
        <v>780</v>
      </c>
      <c r="AL64" s="149">
        <v>0</v>
      </c>
      <c r="AM64" s="149">
        <v>670</v>
      </c>
      <c r="AN64" s="149">
        <v>810</v>
      </c>
      <c r="AO64" s="149">
        <v>0</v>
      </c>
      <c r="AP64" s="149">
        <v>700</v>
      </c>
      <c r="AQ64" s="150">
        <v>780</v>
      </c>
      <c r="AR64" s="148">
        <v>0</v>
      </c>
      <c r="AS64" s="151">
        <v>785</v>
      </c>
      <c r="AT64" s="151">
        <v>695</v>
      </c>
      <c r="AU64" s="650">
        <f>SUM(AC64:AT64)</f>
        <v>8880</v>
      </c>
      <c r="AV64" s="9"/>
      <c r="AW64" s="9"/>
      <c r="AX64" s="9"/>
      <c r="AY64" s="9"/>
      <c r="AZ64" s="9"/>
      <c r="BA64" s="9"/>
      <c r="BB64" s="9"/>
      <c r="BC64" s="9"/>
      <c r="BD64" s="9"/>
      <c r="BE64" s="9"/>
      <c r="BF64" s="341"/>
      <c r="BG64" s="353">
        <f t="shared" si="3"/>
        <v>1.4</v>
      </c>
      <c r="BH64" s="843"/>
      <c r="BI64" s="839"/>
      <c r="BJ64" s="909"/>
      <c r="BK64" s="908"/>
      <c r="BL64" s="674"/>
    </row>
    <row r="65" spans="1:64" ht="41.1" customHeight="1">
      <c r="A65" s="797"/>
      <c r="B65" s="674"/>
      <c r="C65" s="674"/>
      <c r="D65" s="674"/>
      <c r="E65" s="704"/>
      <c r="F65" s="704"/>
      <c r="G65" s="704"/>
      <c r="H65" s="704"/>
      <c r="I65" s="704"/>
      <c r="J65" s="704"/>
      <c r="K65" s="704"/>
      <c r="L65" s="704"/>
      <c r="M65" s="704"/>
      <c r="N65" s="704"/>
      <c r="O65" s="704"/>
      <c r="P65" s="704"/>
      <c r="Q65" s="709"/>
      <c r="R65" s="709"/>
      <c r="S65" s="709"/>
      <c r="T65" s="709"/>
      <c r="U65" s="674"/>
      <c r="V65" s="747"/>
      <c r="W65" s="8" t="s">
        <v>345</v>
      </c>
      <c r="X65" s="8" t="s">
        <v>162</v>
      </c>
      <c r="Y65" s="8" t="s">
        <v>33</v>
      </c>
      <c r="Z65" s="8">
        <v>650</v>
      </c>
      <c r="AA65" s="674"/>
      <c r="AB65" s="674"/>
      <c r="AC65" s="148">
        <v>0</v>
      </c>
      <c r="AD65" s="148">
        <v>100</v>
      </c>
      <c r="AE65" s="148">
        <v>30</v>
      </c>
      <c r="AF65" s="149">
        <v>0</v>
      </c>
      <c r="AG65" s="149">
        <v>100</v>
      </c>
      <c r="AH65" s="149">
        <v>20</v>
      </c>
      <c r="AI65" s="149">
        <v>0</v>
      </c>
      <c r="AJ65" s="149">
        <v>100</v>
      </c>
      <c r="AK65" s="149">
        <v>20</v>
      </c>
      <c r="AL65" s="149">
        <v>0</v>
      </c>
      <c r="AM65" s="149">
        <v>100</v>
      </c>
      <c r="AN65" s="149">
        <v>30</v>
      </c>
      <c r="AO65" s="149">
        <v>0</v>
      </c>
      <c r="AP65" s="149">
        <v>100</v>
      </c>
      <c r="AQ65" s="150">
        <v>50</v>
      </c>
      <c r="AR65" s="148">
        <v>0</v>
      </c>
      <c r="AS65" s="151">
        <v>100</v>
      </c>
      <c r="AT65" s="151">
        <v>28</v>
      </c>
      <c r="AU65" s="9"/>
      <c r="AV65" s="9"/>
      <c r="AW65" s="9"/>
      <c r="AX65" s="9"/>
      <c r="AY65" s="9"/>
      <c r="AZ65" s="9"/>
      <c r="BA65" s="9"/>
      <c r="BB65" s="9"/>
      <c r="BC65" s="9"/>
      <c r="BD65" s="9"/>
      <c r="BE65" s="9"/>
      <c r="BF65" s="341"/>
      <c r="BG65" s="353">
        <f t="shared" si="3"/>
        <v>0.19692307692307692</v>
      </c>
      <c r="BH65" s="843"/>
      <c r="BI65" s="839"/>
      <c r="BJ65" s="909"/>
      <c r="BK65" s="908"/>
      <c r="BL65" s="674"/>
    </row>
    <row r="66" spans="1:64" ht="25.5">
      <c r="A66" s="797"/>
      <c r="B66" s="674"/>
      <c r="C66" s="674"/>
      <c r="D66" s="674"/>
      <c r="E66" s="704"/>
      <c r="F66" s="704"/>
      <c r="G66" s="704"/>
      <c r="H66" s="704"/>
      <c r="I66" s="704"/>
      <c r="J66" s="704"/>
      <c r="K66" s="704"/>
      <c r="L66" s="704"/>
      <c r="M66" s="704"/>
      <c r="N66" s="704"/>
      <c r="O66" s="704"/>
      <c r="P66" s="704"/>
      <c r="Q66" s="709"/>
      <c r="R66" s="709"/>
      <c r="S66" s="709"/>
      <c r="T66" s="709"/>
      <c r="U66" s="674"/>
      <c r="V66" s="748"/>
      <c r="W66" s="8" t="s">
        <v>346</v>
      </c>
      <c r="X66" s="8" t="s">
        <v>163</v>
      </c>
      <c r="Y66" s="8" t="s">
        <v>33</v>
      </c>
      <c r="Z66" s="8">
        <v>950</v>
      </c>
      <c r="AA66" s="675"/>
      <c r="AB66" s="675"/>
      <c r="AC66" s="148">
        <v>0</v>
      </c>
      <c r="AD66" s="148">
        <v>180</v>
      </c>
      <c r="AE66" s="148">
        <v>10</v>
      </c>
      <c r="AF66" s="149">
        <v>0</v>
      </c>
      <c r="AG66" s="149">
        <v>100</v>
      </c>
      <c r="AH66" s="149">
        <v>90</v>
      </c>
      <c r="AI66" s="149">
        <v>0</v>
      </c>
      <c r="AJ66" s="149">
        <v>100</v>
      </c>
      <c r="AK66" s="149">
        <v>90</v>
      </c>
      <c r="AL66" s="149">
        <v>0</v>
      </c>
      <c r="AM66" s="149">
        <v>100</v>
      </c>
      <c r="AN66" s="149">
        <v>90</v>
      </c>
      <c r="AO66" s="149">
        <v>0</v>
      </c>
      <c r="AP66" s="149">
        <v>100</v>
      </c>
      <c r="AQ66" s="150">
        <v>90</v>
      </c>
      <c r="AR66" s="148">
        <v>0</v>
      </c>
      <c r="AS66" s="151">
        <v>180</v>
      </c>
      <c r="AT66" s="151">
        <v>9</v>
      </c>
      <c r="AU66" s="9"/>
      <c r="AV66" s="9"/>
      <c r="AW66" s="9"/>
      <c r="AX66" s="9"/>
      <c r="AY66" s="9"/>
      <c r="AZ66" s="9"/>
      <c r="BA66" s="9"/>
      <c r="BB66" s="9"/>
      <c r="BC66" s="9"/>
      <c r="BD66" s="9"/>
      <c r="BE66" s="9"/>
      <c r="BF66" s="341"/>
      <c r="BG66" s="353">
        <f t="shared" si="3"/>
        <v>0.19894736842105262</v>
      </c>
      <c r="BH66" s="841"/>
      <c r="BI66" s="839"/>
      <c r="BJ66" s="909"/>
      <c r="BK66" s="908"/>
      <c r="BL66" s="675"/>
    </row>
    <row r="67" spans="1:64" ht="42" customHeight="1">
      <c r="A67" s="797"/>
      <c r="B67" s="674"/>
      <c r="C67" s="674"/>
      <c r="D67" s="674"/>
      <c r="E67" s="704"/>
      <c r="F67" s="704"/>
      <c r="G67" s="704"/>
      <c r="H67" s="704"/>
      <c r="I67" s="704"/>
      <c r="J67" s="704"/>
      <c r="K67" s="704"/>
      <c r="L67" s="704"/>
      <c r="M67" s="704"/>
      <c r="N67" s="704"/>
      <c r="O67" s="704"/>
      <c r="P67" s="704"/>
      <c r="Q67" s="709"/>
      <c r="R67" s="709"/>
      <c r="S67" s="709"/>
      <c r="T67" s="709"/>
      <c r="U67" s="674"/>
      <c r="V67" s="746" t="s">
        <v>164</v>
      </c>
      <c r="W67" s="8" t="s">
        <v>165</v>
      </c>
      <c r="X67" s="8" t="s">
        <v>166</v>
      </c>
      <c r="Y67" s="8" t="s">
        <v>33</v>
      </c>
      <c r="Z67" s="8">
        <v>149000</v>
      </c>
      <c r="AA67" s="716" t="s">
        <v>30</v>
      </c>
      <c r="AB67" s="728"/>
      <c r="AC67" s="148">
        <v>0</v>
      </c>
      <c r="AD67" s="148">
        <v>6281</v>
      </c>
      <c r="AE67" s="148">
        <v>23581</v>
      </c>
      <c r="AF67" s="149">
        <v>0</v>
      </c>
      <c r="AG67" s="149">
        <v>9000</v>
      </c>
      <c r="AH67" s="149">
        <v>20784</v>
      </c>
      <c r="AI67" s="149">
        <v>0</v>
      </c>
      <c r="AJ67" s="149">
        <v>9000</v>
      </c>
      <c r="AK67" s="149">
        <v>20784</v>
      </c>
      <c r="AL67" s="149">
        <v>0</v>
      </c>
      <c r="AM67" s="149">
        <v>9000</v>
      </c>
      <c r="AN67" s="149">
        <v>20784</v>
      </c>
      <c r="AO67" s="149">
        <v>0</v>
      </c>
      <c r="AP67" s="149">
        <v>9000</v>
      </c>
      <c r="AQ67" s="150">
        <v>20786</v>
      </c>
      <c r="AR67" s="148">
        <v>0</v>
      </c>
      <c r="AS67" s="151">
        <v>6281</v>
      </c>
      <c r="AT67" s="151">
        <v>23581</v>
      </c>
      <c r="AU67" s="9"/>
      <c r="AV67" s="9"/>
      <c r="AW67" s="9"/>
      <c r="AX67" s="9"/>
      <c r="AY67" s="9"/>
      <c r="AZ67" s="9"/>
      <c r="BA67" s="9"/>
      <c r="BB67" s="9"/>
      <c r="BC67" s="9"/>
      <c r="BD67" s="9"/>
      <c r="BE67" s="9"/>
      <c r="BF67" s="341"/>
      <c r="BG67" s="353">
        <f t="shared" si="3"/>
        <v>0.20041610738255033</v>
      </c>
      <c r="BH67" s="840">
        <f>AVERAGE(BG67:BG68)</f>
        <v>0.20087472035794185</v>
      </c>
      <c r="BI67" s="842">
        <f>BH67*Pesos!I26</f>
        <v>7.457473993288591E-4</v>
      </c>
      <c r="BJ67" s="904" t="s">
        <v>347</v>
      </c>
      <c r="BK67" s="708" t="s">
        <v>400</v>
      </c>
      <c r="BL67" s="873" t="s">
        <v>425</v>
      </c>
    </row>
    <row r="68" spans="1:64" ht="65.45" customHeight="1">
      <c r="A68" s="797"/>
      <c r="B68" s="674"/>
      <c r="C68" s="674"/>
      <c r="D68" s="674"/>
      <c r="E68" s="704"/>
      <c r="F68" s="704"/>
      <c r="G68" s="704"/>
      <c r="H68" s="704"/>
      <c r="I68" s="704"/>
      <c r="J68" s="704"/>
      <c r="K68" s="704"/>
      <c r="L68" s="704"/>
      <c r="M68" s="704"/>
      <c r="N68" s="704"/>
      <c r="O68" s="704"/>
      <c r="P68" s="704"/>
      <c r="Q68" s="709"/>
      <c r="R68" s="709"/>
      <c r="S68" s="709"/>
      <c r="T68" s="709"/>
      <c r="U68" s="674"/>
      <c r="V68" s="748"/>
      <c r="W68" s="8" t="s">
        <v>167</v>
      </c>
      <c r="X68" s="8" t="s">
        <v>168</v>
      </c>
      <c r="Y68" s="8" t="s">
        <v>33</v>
      </c>
      <c r="Z68" s="8">
        <v>7500</v>
      </c>
      <c r="AA68" s="675"/>
      <c r="AB68" s="675"/>
      <c r="AC68" s="148">
        <v>0</v>
      </c>
      <c r="AD68" s="148">
        <v>1060</v>
      </c>
      <c r="AE68" s="148">
        <v>450</v>
      </c>
      <c r="AF68" s="149">
        <v>0</v>
      </c>
      <c r="AG68" s="149">
        <v>1000</v>
      </c>
      <c r="AH68" s="149">
        <v>497</v>
      </c>
      <c r="AI68" s="149">
        <v>0</v>
      </c>
      <c r="AJ68" s="149">
        <v>1000</v>
      </c>
      <c r="AK68" s="149">
        <v>497</v>
      </c>
      <c r="AL68" s="149">
        <v>0</v>
      </c>
      <c r="AM68" s="149">
        <v>1000</v>
      </c>
      <c r="AN68" s="149">
        <v>497</v>
      </c>
      <c r="AO68" s="149">
        <v>0</v>
      </c>
      <c r="AP68" s="149">
        <v>1000</v>
      </c>
      <c r="AQ68" s="150">
        <v>499</v>
      </c>
      <c r="AR68" s="148">
        <v>0</v>
      </c>
      <c r="AS68" s="151">
        <v>1060</v>
      </c>
      <c r="AT68" s="151">
        <v>450</v>
      </c>
      <c r="AU68" s="9"/>
      <c r="AV68" s="9"/>
      <c r="AW68" s="9"/>
      <c r="AX68" s="9"/>
      <c r="AY68" s="9"/>
      <c r="AZ68" s="9"/>
      <c r="BA68" s="9"/>
      <c r="BB68" s="9"/>
      <c r="BC68" s="9"/>
      <c r="BD68" s="9"/>
      <c r="BE68" s="9"/>
      <c r="BF68" s="341"/>
      <c r="BG68" s="353">
        <f t="shared" si="3"/>
        <v>0.20133333333333334</v>
      </c>
      <c r="BH68" s="841"/>
      <c r="BI68" s="839"/>
      <c r="BJ68" s="905"/>
      <c r="BK68" s="710"/>
      <c r="BL68" s="687"/>
    </row>
    <row r="69" spans="1:64" ht="303.60000000000002" customHeight="1">
      <c r="A69" s="797"/>
      <c r="B69" s="674"/>
      <c r="C69" s="674"/>
      <c r="D69" s="674"/>
      <c r="E69" s="704"/>
      <c r="F69" s="704"/>
      <c r="G69" s="704"/>
      <c r="H69" s="704"/>
      <c r="I69" s="704"/>
      <c r="J69" s="704"/>
      <c r="K69" s="704"/>
      <c r="L69" s="704"/>
      <c r="M69" s="704"/>
      <c r="N69" s="704"/>
      <c r="O69" s="704"/>
      <c r="P69" s="704"/>
      <c r="Q69" s="709"/>
      <c r="R69" s="709"/>
      <c r="S69" s="709"/>
      <c r="T69" s="709"/>
      <c r="U69" s="675"/>
      <c r="V69" s="68" t="s">
        <v>169</v>
      </c>
      <c r="W69" s="8" t="s">
        <v>170</v>
      </c>
      <c r="X69" s="8" t="s">
        <v>171</v>
      </c>
      <c r="Y69" s="8" t="s">
        <v>33</v>
      </c>
      <c r="Z69" s="8">
        <v>167200</v>
      </c>
      <c r="AA69" s="11" t="s">
        <v>30</v>
      </c>
      <c r="AB69" s="12"/>
      <c r="AC69" s="148">
        <v>0</v>
      </c>
      <c r="AD69" s="148">
        <v>25630</v>
      </c>
      <c r="AE69" s="148">
        <v>7809</v>
      </c>
      <c r="AF69" s="149">
        <v>0</v>
      </c>
      <c r="AG69" s="149">
        <v>25630</v>
      </c>
      <c r="AH69" s="149">
        <v>7810</v>
      </c>
      <c r="AI69" s="149">
        <v>0</v>
      </c>
      <c r="AJ69" s="149">
        <v>25630</v>
      </c>
      <c r="AK69" s="149">
        <v>7810</v>
      </c>
      <c r="AL69" s="149">
        <v>0</v>
      </c>
      <c r="AM69" s="149">
        <v>25630</v>
      </c>
      <c r="AN69" s="149">
        <v>7810</v>
      </c>
      <c r="AO69" s="149">
        <v>0</v>
      </c>
      <c r="AP69" s="149">
        <v>25630</v>
      </c>
      <c r="AQ69" s="150">
        <v>7810</v>
      </c>
      <c r="AR69" s="148">
        <v>0</v>
      </c>
      <c r="AS69" s="151">
        <v>25630</v>
      </c>
      <c r="AT69" s="151">
        <v>7809</v>
      </c>
      <c r="AU69" s="9"/>
      <c r="AV69" s="9"/>
      <c r="AW69" s="9"/>
      <c r="AX69" s="9"/>
      <c r="AY69" s="9"/>
      <c r="AZ69" s="9"/>
      <c r="BA69" s="9"/>
      <c r="BB69" s="9"/>
      <c r="BC69" s="9"/>
      <c r="BD69" s="9"/>
      <c r="BE69" s="9"/>
      <c r="BF69" s="341"/>
      <c r="BG69" s="353">
        <f>SUM(AR69:BF69)/Z69</f>
        <v>0.19999401913875597</v>
      </c>
      <c r="BH69" s="221">
        <f>BG69</f>
        <v>0.19999401913875597</v>
      </c>
      <c r="BI69" s="250">
        <f>BH69*Pesos!I27</f>
        <v>7.4247779605263154E-4</v>
      </c>
      <c r="BJ69" s="90" t="s">
        <v>348</v>
      </c>
      <c r="BK69" s="69" t="s">
        <v>444</v>
      </c>
      <c r="BL69" s="8" t="s">
        <v>425</v>
      </c>
    </row>
    <row r="70" spans="1:64" ht="29.1" customHeight="1">
      <c r="A70" s="797"/>
      <c r="B70" s="674"/>
      <c r="C70" s="674"/>
      <c r="D70" s="674"/>
      <c r="E70" s="704"/>
      <c r="F70" s="704"/>
      <c r="G70" s="704"/>
      <c r="H70" s="704"/>
      <c r="I70" s="704"/>
      <c r="J70" s="704"/>
      <c r="K70" s="704"/>
      <c r="L70" s="704"/>
      <c r="M70" s="704"/>
      <c r="N70" s="704"/>
      <c r="O70" s="704"/>
      <c r="P70" s="704"/>
      <c r="Q70" s="709"/>
      <c r="R70" s="709"/>
      <c r="S70" s="709"/>
      <c r="T70" s="709"/>
      <c r="U70" s="716" t="s">
        <v>172</v>
      </c>
      <c r="V70" s="746" t="s">
        <v>173</v>
      </c>
      <c r="W70" s="765" t="s">
        <v>174</v>
      </c>
      <c r="X70" s="8" t="s">
        <v>175</v>
      </c>
      <c r="Y70" s="8" t="s">
        <v>33</v>
      </c>
      <c r="Z70" s="8">
        <v>5</v>
      </c>
      <c r="AA70" s="716"/>
      <c r="AB70" s="728" t="s">
        <v>30</v>
      </c>
      <c r="AC70" s="134">
        <v>0</v>
      </c>
      <c r="AD70" s="134">
        <v>0</v>
      </c>
      <c r="AE70" s="134">
        <v>1</v>
      </c>
      <c r="AF70" s="135">
        <v>0</v>
      </c>
      <c r="AG70" s="135">
        <v>0</v>
      </c>
      <c r="AH70" s="135">
        <v>1</v>
      </c>
      <c r="AI70" s="135">
        <v>0</v>
      </c>
      <c r="AJ70" s="135">
        <v>0</v>
      </c>
      <c r="AK70" s="135">
        <v>1</v>
      </c>
      <c r="AL70" s="135">
        <v>0</v>
      </c>
      <c r="AM70" s="135">
        <v>0</v>
      </c>
      <c r="AN70" s="135">
        <v>1</v>
      </c>
      <c r="AO70" s="135">
        <v>0</v>
      </c>
      <c r="AP70" s="135">
        <v>0</v>
      </c>
      <c r="AQ70" s="152">
        <v>1</v>
      </c>
      <c r="AR70" s="153">
        <v>0</v>
      </c>
      <c r="AS70" s="153">
        <v>0</v>
      </c>
      <c r="AT70" s="153">
        <v>0</v>
      </c>
      <c r="AU70" s="13"/>
      <c r="AV70" s="13"/>
      <c r="AW70" s="13"/>
      <c r="AX70" s="13"/>
      <c r="AY70" s="13"/>
      <c r="AZ70" s="13"/>
      <c r="BA70" s="13"/>
      <c r="BB70" s="13"/>
      <c r="BC70" s="13"/>
      <c r="BD70" s="13"/>
      <c r="BE70" s="13"/>
      <c r="BF70" s="340"/>
      <c r="BG70" s="352">
        <f t="shared" si="3"/>
        <v>0</v>
      </c>
      <c r="BH70" s="840">
        <f>AVERAGE(BG70:BG72)</f>
        <v>0.20000000000000004</v>
      </c>
      <c r="BI70" s="842">
        <f>BH70*Pesos!I28</f>
        <v>7.9200000000000028E-4</v>
      </c>
      <c r="BJ70" s="876" t="s">
        <v>351</v>
      </c>
      <c r="BK70" s="907" t="s">
        <v>412</v>
      </c>
      <c r="BL70" s="716" t="s">
        <v>424</v>
      </c>
    </row>
    <row r="71" spans="1:64" ht="29.1" customHeight="1">
      <c r="A71" s="797"/>
      <c r="B71" s="674"/>
      <c r="C71" s="674"/>
      <c r="D71" s="674"/>
      <c r="E71" s="704"/>
      <c r="F71" s="704"/>
      <c r="G71" s="704"/>
      <c r="H71" s="704"/>
      <c r="I71" s="704"/>
      <c r="J71" s="704"/>
      <c r="K71" s="704"/>
      <c r="L71" s="704"/>
      <c r="M71" s="704"/>
      <c r="N71" s="704"/>
      <c r="O71" s="704"/>
      <c r="P71" s="704"/>
      <c r="Q71" s="709"/>
      <c r="R71" s="709"/>
      <c r="S71" s="709"/>
      <c r="T71" s="709"/>
      <c r="U71" s="674"/>
      <c r="V71" s="747"/>
      <c r="W71" s="766"/>
      <c r="X71" s="8" t="s">
        <v>176</v>
      </c>
      <c r="Y71" s="8" t="s">
        <v>33</v>
      </c>
      <c r="Z71" s="8">
        <v>120</v>
      </c>
      <c r="AA71" s="674"/>
      <c r="AB71" s="674"/>
      <c r="AC71" s="148">
        <v>0</v>
      </c>
      <c r="AD71" s="148">
        <v>0</v>
      </c>
      <c r="AE71" s="148">
        <v>24</v>
      </c>
      <c r="AF71" s="149">
        <v>0</v>
      </c>
      <c r="AG71" s="149">
        <v>0</v>
      </c>
      <c r="AH71" s="149">
        <v>24</v>
      </c>
      <c r="AI71" s="149">
        <v>0</v>
      </c>
      <c r="AJ71" s="149">
        <v>0</v>
      </c>
      <c r="AK71" s="149">
        <v>24</v>
      </c>
      <c r="AL71" s="149">
        <v>0</v>
      </c>
      <c r="AM71" s="149">
        <v>0</v>
      </c>
      <c r="AN71" s="149">
        <v>24</v>
      </c>
      <c r="AO71" s="149">
        <v>0</v>
      </c>
      <c r="AP71" s="149">
        <v>0</v>
      </c>
      <c r="AQ71" s="150">
        <v>24</v>
      </c>
      <c r="AR71" s="148">
        <v>0</v>
      </c>
      <c r="AS71" s="148">
        <v>0</v>
      </c>
      <c r="AT71" s="148">
        <v>24</v>
      </c>
      <c r="AU71" s="9"/>
      <c r="AV71" s="9"/>
      <c r="AW71" s="9"/>
      <c r="AX71" s="9"/>
      <c r="AY71" s="9"/>
      <c r="AZ71" s="9"/>
      <c r="BA71" s="9"/>
      <c r="BB71" s="9"/>
      <c r="BC71" s="9"/>
      <c r="BD71" s="9"/>
      <c r="BE71" s="9"/>
      <c r="BF71" s="341"/>
      <c r="BG71" s="353">
        <f t="shared" si="3"/>
        <v>0.2</v>
      </c>
      <c r="BH71" s="843"/>
      <c r="BI71" s="839"/>
      <c r="BJ71" s="906"/>
      <c r="BK71" s="908"/>
      <c r="BL71" s="674"/>
    </row>
    <row r="72" spans="1:64" ht="34.35" customHeight="1">
      <c r="A72" s="797"/>
      <c r="B72" s="674"/>
      <c r="C72" s="674"/>
      <c r="D72" s="674"/>
      <c r="E72" s="704"/>
      <c r="F72" s="704"/>
      <c r="G72" s="704"/>
      <c r="H72" s="704"/>
      <c r="I72" s="704"/>
      <c r="J72" s="704"/>
      <c r="K72" s="704"/>
      <c r="L72" s="704"/>
      <c r="M72" s="704"/>
      <c r="N72" s="704"/>
      <c r="O72" s="704"/>
      <c r="P72" s="704"/>
      <c r="Q72" s="709"/>
      <c r="R72" s="709"/>
      <c r="S72" s="709"/>
      <c r="T72" s="709"/>
      <c r="U72" s="674"/>
      <c r="V72" s="748"/>
      <c r="W72" s="754"/>
      <c r="X72" s="8" t="s">
        <v>177</v>
      </c>
      <c r="Y72" s="8" t="s">
        <v>33</v>
      </c>
      <c r="Z72" s="8">
        <v>5</v>
      </c>
      <c r="AA72" s="675"/>
      <c r="AB72" s="675"/>
      <c r="AC72" s="148">
        <v>0</v>
      </c>
      <c r="AD72" s="148">
        <v>0</v>
      </c>
      <c r="AE72" s="148">
        <v>2</v>
      </c>
      <c r="AF72" s="149">
        <v>0</v>
      </c>
      <c r="AG72" s="149">
        <v>0</v>
      </c>
      <c r="AH72" s="149">
        <v>1</v>
      </c>
      <c r="AI72" s="149">
        <v>0</v>
      </c>
      <c r="AJ72" s="149">
        <v>0</v>
      </c>
      <c r="AK72" s="149">
        <v>1</v>
      </c>
      <c r="AL72" s="149">
        <v>0</v>
      </c>
      <c r="AM72" s="149">
        <v>0</v>
      </c>
      <c r="AN72" s="149">
        <v>1</v>
      </c>
      <c r="AO72" s="149">
        <v>0</v>
      </c>
      <c r="AP72" s="149">
        <v>0</v>
      </c>
      <c r="AQ72" s="150">
        <v>0</v>
      </c>
      <c r="AR72" s="148">
        <v>0</v>
      </c>
      <c r="AS72" s="148">
        <v>0</v>
      </c>
      <c r="AT72" s="148">
        <v>2</v>
      </c>
      <c r="AU72" s="9"/>
      <c r="AV72" s="9"/>
      <c r="AW72" s="9"/>
      <c r="AX72" s="9"/>
      <c r="AY72" s="9"/>
      <c r="AZ72" s="9"/>
      <c r="BA72" s="9"/>
      <c r="BB72" s="9"/>
      <c r="BC72" s="9"/>
      <c r="BD72" s="9"/>
      <c r="BE72" s="9"/>
      <c r="BF72" s="341"/>
      <c r="BG72" s="353">
        <f t="shared" si="3"/>
        <v>0.4</v>
      </c>
      <c r="BH72" s="841"/>
      <c r="BI72" s="839"/>
      <c r="BJ72" s="877"/>
      <c r="BK72" s="908"/>
      <c r="BL72" s="675"/>
    </row>
    <row r="73" spans="1:64" s="54" customFormat="1" ht="36.6" customHeight="1">
      <c r="A73" s="797"/>
      <c r="B73" s="749"/>
      <c r="C73" s="749"/>
      <c r="D73" s="749"/>
      <c r="E73" s="704"/>
      <c r="F73" s="704"/>
      <c r="G73" s="704"/>
      <c r="H73" s="704"/>
      <c r="I73" s="704"/>
      <c r="J73" s="704"/>
      <c r="K73" s="704"/>
      <c r="L73" s="704"/>
      <c r="M73" s="704"/>
      <c r="N73" s="704"/>
      <c r="O73" s="704"/>
      <c r="P73" s="704"/>
      <c r="Q73" s="709"/>
      <c r="R73" s="709"/>
      <c r="S73" s="709"/>
      <c r="T73" s="709"/>
      <c r="U73" s="749"/>
      <c r="V73" s="743" t="s">
        <v>178</v>
      </c>
      <c r="W73" s="708" t="s">
        <v>352</v>
      </c>
      <c r="X73" s="8" t="s">
        <v>353</v>
      </c>
      <c r="Y73" s="8" t="s">
        <v>33</v>
      </c>
      <c r="Z73" s="8">
        <v>2</v>
      </c>
      <c r="AA73" s="708"/>
      <c r="AB73" s="812" t="s">
        <v>30</v>
      </c>
      <c r="AC73" s="148">
        <v>0</v>
      </c>
      <c r="AD73" s="148">
        <v>0</v>
      </c>
      <c r="AE73" s="154">
        <v>0.4</v>
      </c>
      <c r="AF73" s="149">
        <v>0</v>
      </c>
      <c r="AG73" s="149">
        <v>0</v>
      </c>
      <c r="AH73" s="155">
        <v>0.4</v>
      </c>
      <c r="AI73" s="149">
        <v>0</v>
      </c>
      <c r="AJ73" s="149">
        <v>0</v>
      </c>
      <c r="AK73" s="155">
        <v>0.4</v>
      </c>
      <c r="AL73" s="149">
        <v>0</v>
      </c>
      <c r="AM73" s="149">
        <v>0</v>
      </c>
      <c r="AN73" s="155">
        <v>0.4</v>
      </c>
      <c r="AO73" s="149">
        <v>0</v>
      </c>
      <c r="AP73" s="149">
        <v>0</v>
      </c>
      <c r="AQ73" s="150">
        <v>0</v>
      </c>
      <c r="AR73" s="156">
        <v>0.1</v>
      </c>
      <c r="AS73" s="156">
        <v>0.1</v>
      </c>
      <c r="AT73" s="156">
        <v>0.2</v>
      </c>
      <c r="AU73" s="9"/>
      <c r="AV73" s="9"/>
      <c r="AW73" s="9"/>
      <c r="AX73" s="9"/>
      <c r="AY73" s="9"/>
      <c r="AZ73" s="9"/>
      <c r="BA73" s="9"/>
      <c r="BB73" s="9"/>
      <c r="BC73" s="9"/>
      <c r="BD73" s="9"/>
      <c r="BE73" s="9"/>
      <c r="BF73" s="341"/>
      <c r="BG73" s="353">
        <f t="shared" si="3"/>
        <v>0.2</v>
      </c>
      <c r="BH73" s="840">
        <f>AVERAGE(BG73:BG74)</f>
        <v>0.15000000000000002</v>
      </c>
      <c r="BI73" s="842">
        <f>BH73*Pesos!I29</f>
        <v>8.9100000000000008E-4</v>
      </c>
      <c r="BJ73" s="876" t="s">
        <v>350</v>
      </c>
      <c r="BK73" s="907" t="s">
        <v>412</v>
      </c>
      <c r="BL73" s="708" t="s">
        <v>424</v>
      </c>
    </row>
    <row r="74" spans="1:64" ht="36.6" customHeight="1">
      <c r="A74" s="797"/>
      <c r="B74" s="674"/>
      <c r="C74" s="674"/>
      <c r="D74" s="675"/>
      <c r="E74" s="704"/>
      <c r="F74" s="704"/>
      <c r="G74" s="704"/>
      <c r="H74" s="704"/>
      <c r="I74" s="704"/>
      <c r="J74" s="704"/>
      <c r="K74" s="704"/>
      <c r="L74" s="704"/>
      <c r="M74" s="704"/>
      <c r="N74" s="704"/>
      <c r="O74" s="704"/>
      <c r="P74" s="704"/>
      <c r="Q74" s="709"/>
      <c r="R74" s="709"/>
      <c r="S74" s="709"/>
      <c r="T74" s="709"/>
      <c r="U74" s="675"/>
      <c r="V74" s="744"/>
      <c r="W74" s="710"/>
      <c r="X74" s="8" t="s">
        <v>354</v>
      </c>
      <c r="Y74" s="8" t="s">
        <v>33</v>
      </c>
      <c r="Z74" s="8">
        <v>10</v>
      </c>
      <c r="AA74" s="710"/>
      <c r="AB74" s="813"/>
      <c r="AC74" s="148">
        <v>0</v>
      </c>
      <c r="AD74" s="148">
        <v>0</v>
      </c>
      <c r="AE74" s="148">
        <v>2</v>
      </c>
      <c r="AF74" s="149">
        <v>0</v>
      </c>
      <c r="AG74" s="149">
        <v>0</v>
      </c>
      <c r="AH74" s="149">
        <v>2</v>
      </c>
      <c r="AI74" s="149">
        <v>0</v>
      </c>
      <c r="AJ74" s="149">
        <v>0</v>
      </c>
      <c r="AK74" s="149">
        <v>2</v>
      </c>
      <c r="AL74" s="149">
        <v>0</v>
      </c>
      <c r="AM74" s="149">
        <v>0</v>
      </c>
      <c r="AN74" s="149">
        <v>2</v>
      </c>
      <c r="AO74" s="149">
        <v>0</v>
      </c>
      <c r="AP74" s="149">
        <v>0</v>
      </c>
      <c r="AQ74" s="150">
        <v>2</v>
      </c>
      <c r="AR74" s="148">
        <v>0</v>
      </c>
      <c r="AS74" s="156">
        <v>0.5</v>
      </c>
      <c r="AT74" s="156">
        <v>0.5</v>
      </c>
      <c r="AU74" s="9"/>
      <c r="AV74" s="9"/>
      <c r="AW74" s="9"/>
      <c r="AX74" s="9"/>
      <c r="AY74" s="9"/>
      <c r="AZ74" s="9"/>
      <c r="BA74" s="9"/>
      <c r="BB74" s="9"/>
      <c r="BC74" s="9"/>
      <c r="BD74" s="9"/>
      <c r="BE74" s="9"/>
      <c r="BF74" s="341"/>
      <c r="BG74" s="353">
        <f t="shared" si="3"/>
        <v>0.1</v>
      </c>
      <c r="BH74" s="852"/>
      <c r="BI74" s="842"/>
      <c r="BJ74" s="877"/>
      <c r="BK74" s="910"/>
      <c r="BL74" s="710"/>
    </row>
    <row r="75" spans="1:64" ht="15">
      <c r="A75" s="797"/>
      <c r="B75" s="674"/>
      <c r="C75" s="674"/>
      <c r="D75" s="716" t="s">
        <v>179</v>
      </c>
      <c r="E75" s="704"/>
      <c r="F75" s="704"/>
      <c r="G75" s="704"/>
      <c r="H75" s="704"/>
      <c r="I75" s="704"/>
      <c r="J75" s="704"/>
      <c r="K75" s="704"/>
      <c r="L75" s="704"/>
      <c r="M75" s="704"/>
      <c r="N75" s="704"/>
      <c r="O75" s="704"/>
      <c r="P75" s="704"/>
      <c r="Q75" s="709"/>
      <c r="R75" s="709"/>
      <c r="S75" s="709"/>
      <c r="T75" s="709"/>
      <c r="U75" s="745" t="s">
        <v>180</v>
      </c>
      <c r="V75" s="746" t="s">
        <v>181</v>
      </c>
      <c r="W75" s="716" t="s">
        <v>182</v>
      </c>
      <c r="X75" s="14" t="s">
        <v>183</v>
      </c>
      <c r="Y75" s="14" t="s">
        <v>33</v>
      </c>
      <c r="Z75" s="14">
        <v>22000</v>
      </c>
      <c r="AA75" s="716"/>
      <c r="AB75" s="728" t="s">
        <v>30</v>
      </c>
      <c r="AC75" s="148">
        <v>0</v>
      </c>
      <c r="AD75" s="148">
        <v>4729</v>
      </c>
      <c r="AE75" s="148">
        <v>770</v>
      </c>
      <c r="AF75" s="149">
        <v>0</v>
      </c>
      <c r="AG75" s="149">
        <v>3500</v>
      </c>
      <c r="AH75" s="149">
        <v>626</v>
      </c>
      <c r="AI75" s="149">
        <v>0</v>
      </c>
      <c r="AJ75" s="149">
        <v>1500</v>
      </c>
      <c r="AK75" s="149">
        <v>2625</v>
      </c>
      <c r="AL75" s="149">
        <v>0</v>
      </c>
      <c r="AM75" s="149">
        <v>3000</v>
      </c>
      <c r="AN75" s="149">
        <v>1125</v>
      </c>
      <c r="AO75" s="149">
        <v>0</v>
      </c>
      <c r="AP75" s="149">
        <v>3000</v>
      </c>
      <c r="AQ75" s="149">
        <v>1125</v>
      </c>
      <c r="AR75" s="148">
        <v>0</v>
      </c>
      <c r="AS75" s="151">
        <v>4729</v>
      </c>
      <c r="AT75" s="151">
        <v>770</v>
      </c>
      <c r="AU75" s="9"/>
      <c r="AV75" s="9"/>
      <c r="AW75" s="9"/>
      <c r="AX75" s="9"/>
      <c r="AY75" s="9"/>
      <c r="AZ75" s="9"/>
      <c r="BA75" s="9"/>
      <c r="BB75" s="9"/>
      <c r="BC75" s="9"/>
      <c r="BD75" s="9"/>
      <c r="BE75" s="9"/>
      <c r="BF75" s="342"/>
      <c r="BG75" s="354">
        <f t="shared" si="3"/>
        <v>0.24995454545454546</v>
      </c>
      <c r="BH75" s="840">
        <f>AVERAGE(BG75:BG80)</f>
        <v>0.21820953743087435</v>
      </c>
      <c r="BI75" s="842">
        <f>BH75*Pesos!I30</f>
        <v>9.6012196469584723E-3</v>
      </c>
      <c r="BJ75" s="874" t="s">
        <v>184</v>
      </c>
      <c r="BK75" s="708" t="s">
        <v>412</v>
      </c>
      <c r="BL75" s="716" t="s">
        <v>425</v>
      </c>
    </row>
    <row r="76" spans="1:64" ht="15">
      <c r="A76" s="797"/>
      <c r="B76" s="674"/>
      <c r="C76" s="674"/>
      <c r="D76" s="674"/>
      <c r="E76" s="704"/>
      <c r="F76" s="704"/>
      <c r="G76" s="704"/>
      <c r="H76" s="704"/>
      <c r="I76" s="704"/>
      <c r="J76" s="704"/>
      <c r="K76" s="704"/>
      <c r="L76" s="704"/>
      <c r="M76" s="704"/>
      <c r="N76" s="704"/>
      <c r="O76" s="704"/>
      <c r="P76" s="704"/>
      <c r="Q76" s="709"/>
      <c r="R76" s="709"/>
      <c r="S76" s="709"/>
      <c r="T76" s="709"/>
      <c r="U76" s="674"/>
      <c r="V76" s="747"/>
      <c r="W76" s="674"/>
      <c r="X76" s="14" t="s">
        <v>185</v>
      </c>
      <c r="Y76" s="14" t="s">
        <v>33</v>
      </c>
      <c r="Z76" s="14">
        <v>850</v>
      </c>
      <c r="AA76" s="674"/>
      <c r="AB76" s="674"/>
      <c r="AC76" s="148">
        <v>0</v>
      </c>
      <c r="AD76" s="148">
        <v>176</v>
      </c>
      <c r="AE76" s="148">
        <v>27</v>
      </c>
      <c r="AF76" s="149">
        <v>0</v>
      </c>
      <c r="AG76" s="149">
        <v>100</v>
      </c>
      <c r="AH76" s="149">
        <v>64</v>
      </c>
      <c r="AI76" s="149">
        <v>0</v>
      </c>
      <c r="AJ76" s="149">
        <v>100</v>
      </c>
      <c r="AK76" s="149">
        <v>61</v>
      </c>
      <c r="AL76" s="149">
        <v>0</v>
      </c>
      <c r="AM76" s="149">
        <v>100</v>
      </c>
      <c r="AN76" s="149">
        <v>61</v>
      </c>
      <c r="AO76" s="149">
        <v>0</v>
      </c>
      <c r="AP76" s="149">
        <v>100</v>
      </c>
      <c r="AQ76" s="149">
        <v>61</v>
      </c>
      <c r="AR76" s="148">
        <v>0</v>
      </c>
      <c r="AS76" s="151">
        <v>176</v>
      </c>
      <c r="AT76" s="151">
        <v>27</v>
      </c>
      <c r="AU76" s="9"/>
      <c r="AV76" s="9"/>
      <c r="AW76" s="9"/>
      <c r="AX76" s="9"/>
      <c r="AY76" s="9"/>
      <c r="AZ76" s="9"/>
      <c r="BA76" s="9"/>
      <c r="BB76" s="9"/>
      <c r="BC76" s="9"/>
      <c r="BD76" s="9"/>
      <c r="BE76" s="9"/>
      <c r="BF76" s="342"/>
      <c r="BG76" s="354">
        <f t="shared" si="3"/>
        <v>0.23882352941176471</v>
      </c>
      <c r="BH76" s="843"/>
      <c r="BI76" s="839"/>
      <c r="BJ76" s="686"/>
      <c r="BK76" s="902"/>
      <c r="BL76" s="674"/>
    </row>
    <row r="77" spans="1:64" ht="15">
      <c r="A77" s="797"/>
      <c r="B77" s="674"/>
      <c r="C77" s="674"/>
      <c r="D77" s="674"/>
      <c r="E77" s="704"/>
      <c r="F77" s="704"/>
      <c r="G77" s="704"/>
      <c r="H77" s="704"/>
      <c r="I77" s="704"/>
      <c r="J77" s="704"/>
      <c r="K77" s="704"/>
      <c r="L77" s="704"/>
      <c r="M77" s="704"/>
      <c r="N77" s="704"/>
      <c r="O77" s="704"/>
      <c r="P77" s="704"/>
      <c r="Q77" s="709"/>
      <c r="R77" s="709"/>
      <c r="S77" s="709"/>
      <c r="T77" s="709"/>
      <c r="U77" s="674"/>
      <c r="V77" s="747"/>
      <c r="W77" s="674"/>
      <c r="X77" s="14" t="s">
        <v>186</v>
      </c>
      <c r="Y77" s="14" t="s">
        <v>33</v>
      </c>
      <c r="Z77" s="14">
        <v>6825</v>
      </c>
      <c r="AA77" s="674"/>
      <c r="AB77" s="674"/>
      <c r="AC77" s="148">
        <v>0</v>
      </c>
      <c r="AD77" s="149">
        <v>982</v>
      </c>
      <c r="AE77" s="149">
        <v>383</v>
      </c>
      <c r="AF77" s="149">
        <v>0</v>
      </c>
      <c r="AG77" s="149">
        <v>910</v>
      </c>
      <c r="AH77" s="149">
        <v>455</v>
      </c>
      <c r="AI77" s="149">
        <v>0</v>
      </c>
      <c r="AJ77" s="149">
        <v>900</v>
      </c>
      <c r="AK77" s="149">
        <v>465</v>
      </c>
      <c r="AL77" s="149">
        <v>0</v>
      </c>
      <c r="AM77" s="149">
        <v>900</v>
      </c>
      <c r="AN77" s="149">
        <v>465</v>
      </c>
      <c r="AO77" s="149">
        <v>0</v>
      </c>
      <c r="AP77" s="149">
        <v>900</v>
      </c>
      <c r="AQ77" s="149">
        <v>465</v>
      </c>
      <c r="AR77" s="148">
        <v>0</v>
      </c>
      <c r="AS77" s="151">
        <v>982</v>
      </c>
      <c r="AT77" s="151">
        <v>383</v>
      </c>
      <c r="AU77" s="9"/>
      <c r="AV77" s="9"/>
      <c r="AW77" s="9"/>
      <c r="AX77" s="9"/>
      <c r="AY77" s="9"/>
      <c r="AZ77" s="9"/>
      <c r="BA77" s="9"/>
      <c r="BB77" s="9"/>
      <c r="BC77" s="9"/>
      <c r="BD77" s="9"/>
      <c r="BE77" s="9"/>
      <c r="BF77" s="342"/>
      <c r="BG77" s="354">
        <f t="shared" si="3"/>
        <v>0.2</v>
      </c>
      <c r="BH77" s="843"/>
      <c r="BI77" s="839"/>
      <c r="BJ77" s="686"/>
      <c r="BK77" s="902"/>
      <c r="BL77" s="674"/>
    </row>
    <row r="78" spans="1:64" ht="15">
      <c r="A78" s="797"/>
      <c r="B78" s="674"/>
      <c r="C78" s="674"/>
      <c r="D78" s="674"/>
      <c r="E78" s="704"/>
      <c r="F78" s="704"/>
      <c r="G78" s="704"/>
      <c r="H78" s="704"/>
      <c r="I78" s="704"/>
      <c r="J78" s="704"/>
      <c r="K78" s="704"/>
      <c r="L78" s="704"/>
      <c r="M78" s="704"/>
      <c r="N78" s="704"/>
      <c r="O78" s="704"/>
      <c r="P78" s="704"/>
      <c r="Q78" s="709"/>
      <c r="R78" s="709"/>
      <c r="S78" s="709"/>
      <c r="T78" s="709"/>
      <c r="U78" s="674"/>
      <c r="V78" s="747"/>
      <c r="W78" s="674"/>
      <c r="X78" s="14" t="s">
        <v>187</v>
      </c>
      <c r="Y78" s="14" t="s">
        <v>33</v>
      </c>
      <c r="Z78" s="14">
        <v>32000</v>
      </c>
      <c r="AA78" s="674"/>
      <c r="AB78" s="674"/>
      <c r="AC78" s="148">
        <v>0</v>
      </c>
      <c r="AD78" s="149">
        <v>2799</v>
      </c>
      <c r="AE78" s="149">
        <v>3527</v>
      </c>
      <c r="AF78" s="149">
        <v>0</v>
      </c>
      <c r="AG78" s="149">
        <v>2700</v>
      </c>
      <c r="AH78" s="149">
        <v>3718</v>
      </c>
      <c r="AI78" s="149">
        <v>0</v>
      </c>
      <c r="AJ78" s="149">
        <v>2700</v>
      </c>
      <c r="AK78" s="149">
        <v>3718</v>
      </c>
      <c r="AL78" s="149">
        <v>0</v>
      </c>
      <c r="AM78" s="149">
        <v>2700</v>
      </c>
      <c r="AN78" s="149">
        <v>3718</v>
      </c>
      <c r="AO78" s="149">
        <v>0</v>
      </c>
      <c r="AP78" s="149">
        <v>2700</v>
      </c>
      <c r="AQ78" s="149">
        <v>3720</v>
      </c>
      <c r="AR78" s="148">
        <v>0</v>
      </c>
      <c r="AS78" s="151">
        <v>2799</v>
      </c>
      <c r="AT78" s="151">
        <v>3527</v>
      </c>
      <c r="AU78" s="9"/>
      <c r="AV78" s="9"/>
      <c r="AW78" s="9"/>
      <c r="AX78" s="9"/>
      <c r="AY78" s="9"/>
      <c r="AZ78" s="9"/>
      <c r="BA78" s="9"/>
      <c r="BB78" s="9"/>
      <c r="BC78" s="9"/>
      <c r="BD78" s="9"/>
      <c r="BE78" s="9"/>
      <c r="BF78" s="342"/>
      <c r="BG78" s="354">
        <f t="shared" si="3"/>
        <v>0.19768749999999999</v>
      </c>
      <c r="BH78" s="843"/>
      <c r="BI78" s="839"/>
      <c r="BJ78" s="686"/>
      <c r="BK78" s="902"/>
      <c r="BL78" s="674"/>
    </row>
    <row r="79" spans="1:64" ht="15">
      <c r="A79" s="797"/>
      <c r="B79" s="674"/>
      <c r="C79" s="674"/>
      <c r="D79" s="674"/>
      <c r="E79" s="704"/>
      <c r="F79" s="704"/>
      <c r="G79" s="704"/>
      <c r="H79" s="704"/>
      <c r="I79" s="704"/>
      <c r="J79" s="704"/>
      <c r="K79" s="704"/>
      <c r="L79" s="704"/>
      <c r="M79" s="704"/>
      <c r="N79" s="704"/>
      <c r="O79" s="704"/>
      <c r="P79" s="704"/>
      <c r="Q79" s="709"/>
      <c r="R79" s="709"/>
      <c r="S79" s="709"/>
      <c r="T79" s="709"/>
      <c r="U79" s="674"/>
      <c r="V79" s="747"/>
      <c r="W79" s="674"/>
      <c r="X79" s="14" t="s">
        <v>188</v>
      </c>
      <c r="Y79" s="14" t="s">
        <v>33</v>
      </c>
      <c r="Z79" s="14">
        <v>2200</v>
      </c>
      <c r="AA79" s="674"/>
      <c r="AB79" s="674"/>
      <c r="AC79" s="148">
        <v>0</v>
      </c>
      <c r="AD79" s="148">
        <v>367</v>
      </c>
      <c r="AE79" s="148">
        <v>123</v>
      </c>
      <c r="AF79" s="149">
        <v>0</v>
      </c>
      <c r="AG79" s="149">
        <v>300</v>
      </c>
      <c r="AH79" s="149">
        <v>129</v>
      </c>
      <c r="AI79" s="149">
        <v>0</v>
      </c>
      <c r="AJ79" s="149">
        <v>300</v>
      </c>
      <c r="AK79" s="149">
        <v>127</v>
      </c>
      <c r="AL79" s="149">
        <v>0</v>
      </c>
      <c r="AM79" s="149">
        <v>300</v>
      </c>
      <c r="AN79" s="149">
        <v>127</v>
      </c>
      <c r="AO79" s="149">
        <v>0</v>
      </c>
      <c r="AP79" s="149">
        <v>300</v>
      </c>
      <c r="AQ79" s="149">
        <v>127</v>
      </c>
      <c r="AR79" s="148">
        <v>0</v>
      </c>
      <c r="AS79" s="151">
        <v>367</v>
      </c>
      <c r="AT79" s="151">
        <v>123</v>
      </c>
      <c r="AU79" s="9"/>
      <c r="AV79" s="9"/>
      <c r="AW79" s="9"/>
      <c r="AX79" s="9"/>
      <c r="AY79" s="9"/>
      <c r="AZ79" s="9"/>
      <c r="BA79" s="9"/>
      <c r="BB79" s="9"/>
      <c r="BC79" s="9"/>
      <c r="BD79" s="9"/>
      <c r="BE79" s="9"/>
      <c r="BF79" s="342"/>
      <c r="BG79" s="354">
        <f t="shared" si="3"/>
        <v>0.22272727272727272</v>
      </c>
      <c r="BH79" s="843"/>
      <c r="BI79" s="839"/>
      <c r="BJ79" s="686"/>
      <c r="BK79" s="902"/>
      <c r="BL79" s="674"/>
    </row>
    <row r="80" spans="1:64" ht="25.5">
      <c r="A80" s="797"/>
      <c r="B80" s="674"/>
      <c r="C80" s="674"/>
      <c r="D80" s="675"/>
      <c r="E80" s="704"/>
      <c r="F80" s="704"/>
      <c r="G80" s="704"/>
      <c r="H80" s="704"/>
      <c r="I80" s="704"/>
      <c r="J80" s="704"/>
      <c r="K80" s="704"/>
      <c r="L80" s="704"/>
      <c r="M80" s="704"/>
      <c r="N80" s="704"/>
      <c r="O80" s="704"/>
      <c r="P80" s="704"/>
      <c r="Q80" s="709"/>
      <c r="R80" s="709"/>
      <c r="S80" s="709"/>
      <c r="T80" s="709"/>
      <c r="U80" s="675"/>
      <c r="V80" s="748"/>
      <c r="W80" s="675"/>
      <c r="X80" s="14" t="s">
        <v>189</v>
      </c>
      <c r="Y80" s="14" t="s">
        <v>33</v>
      </c>
      <c r="Z80" s="14">
        <v>155335</v>
      </c>
      <c r="AA80" s="675"/>
      <c r="AB80" s="675"/>
      <c r="AC80" s="148">
        <v>0</v>
      </c>
      <c r="AD80" s="148">
        <v>17318</v>
      </c>
      <c r="AE80" s="148">
        <v>13759</v>
      </c>
      <c r="AF80" s="149">
        <v>0</v>
      </c>
      <c r="AG80" s="149">
        <v>16000</v>
      </c>
      <c r="AH80" s="149">
        <v>15066</v>
      </c>
      <c r="AI80" s="149">
        <v>0</v>
      </c>
      <c r="AJ80" s="149">
        <v>16000</v>
      </c>
      <c r="AK80" s="149">
        <v>15064</v>
      </c>
      <c r="AL80" s="149">
        <v>0</v>
      </c>
      <c r="AM80" s="149">
        <v>16000</v>
      </c>
      <c r="AN80" s="149">
        <v>15064</v>
      </c>
      <c r="AO80" s="149">
        <v>0</v>
      </c>
      <c r="AP80" s="149">
        <v>16000</v>
      </c>
      <c r="AQ80" s="149">
        <v>15064</v>
      </c>
      <c r="AR80" s="148">
        <v>0</v>
      </c>
      <c r="AS80" s="151">
        <v>17318</v>
      </c>
      <c r="AT80" s="151">
        <v>13759</v>
      </c>
      <c r="AU80" s="9"/>
      <c r="AV80" s="9"/>
      <c r="AW80" s="9"/>
      <c r="AX80" s="9"/>
      <c r="AY80" s="9"/>
      <c r="AZ80" s="9"/>
      <c r="BA80" s="9"/>
      <c r="BB80" s="9"/>
      <c r="BC80" s="9"/>
      <c r="BD80" s="9"/>
      <c r="BE80" s="9"/>
      <c r="BF80" s="342"/>
      <c r="BG80" s="354">
        <f t="shared" si="3"/>
        <v>0.20006437699166318</v>
      </c>
      <c r="BH80" s="841"/>
      <c r="BI80" s="839"/>
      <c r="BJ80" s="687"/>
      <c r="BK80" s="903"/>
      <c r="BL80" s="675"/>
    </row>
    <row r="81" spans="1:64" s="62" customFormat="1" ht="43.35" customHeight="1">
      <c r="A81" s="797"/>
      <c r="B81" s="749"/>
      <c r="C81" s="749"/>
      <c r="D81" s="708" t="s">
        <v>190</v>
      </c>
      <c r="E81" s="704"/>
      <c r="F81" s="704"/>
      <c r="G81" s="704"/>
      <c r="H81" s="704"/>
      <c r="I81" s="704"/>
      <c r="J81" s="704"/>
      <c r="K81" s="704"/>
      <c r="L81" s="704"/>
      <c r="M81" s="704"/>
      <c r="N81" s="704"/>
      <c r="O81" s="704"/>
      <c r="P81" s="704"/>
      <c r="Q81" s="709"/>
      <c r="R81" s="709"/>
      <c r="S81" s="709"/>
      <c r="T81" s="709"/>
      <c r="U81" s="708" t="s">
        <v>191</v>
      </c>
      <c r="V81" s="767" t="s">
        <v>192</v>
      </c>
      <c r="W81" s="14" t="s">
        <v>392</v>
      </c>
      <c r="X81" s="14" t="s">
        <v>397</v>
      </c>
      <c r="Y81" s="14" t="s">
        <v>33</v>
      </c>
      <c r="Z81" s="100">
        <v>9100</v>
      </c>
      <c r="AA81" s="869"/>
      <c r="AB81" s="812" t="s">
        <v>30</v>
      </c>
      <c r="AC81" s="139">
        <v>0</v>
      </c>
      <c r="AD81" s="139">
        <v>862</v>
      </c>
      <c r="AE81" s="139">
        <v>1040</v>
      </c>
      <c r="AF81" s="139">
        <v>0</v>
      </c>
      <c r="AG81" s="139">
        <v>801</v>
      </c>
      <c r="AH81" s="139">
        <v>1000</v>
      </c>
      <c r="AI81" s="139">
        <v>0</v>
      </c>
      <c r="AJ81" s="139">
        <v>799</v>
      </c>
      <c r="AK81" s="139">
        <v>1000</v>
      </c>
      <c r="AL81" s="139">
        <v>0</v>
      </c>
      <c r="AM81" s="139">
        <v>799</v>
      </c>
      <c r="AN81" s="139">
        <v>1000</v>
      </c>
      <c r="AO81" s="139">
        <v>0</v>
      </c>
      <c r="AP81" s="139">
        <v>799</v>
      </c>
      <c r="AQ81" s="139">
        <v>1000</v>
      </c>
      <c r="AR81" s="138">
        <v>0</v>
      </c>
      <c r="AS81" s="140">
        <v>862</v>
      </c>
      <c r="AT81" s="140">
        <v>1040</v>
      </c>
      <c r="AU81" s="16"/>
      <c r="AV81" s="16"/>
      <c r="AW81" s="16"/>
      <c r="AX81" s="16"/>
      <c r="AY81" s="16"/>
      <c r="AZ81" s="16"/>
      <c r="BA81" s="16"/>
      <c r="BB81" s="16"/>
      <c r="BC81" s="16"/>
      <c r="BD81" s="16"/>
      <c r="BE81" s="16"/>
      <c r="BF81" s="338"/>
      <c r="BG81" s="351">
        <f t="shared" si="3"/>
        <v>0.20901098901098902</v>
      </c>
      <c r="BH81" s="855">
        <f>AVERAGE(BG81:BG83)</f>
        <v>0.23633699633699634</v>
      </c>
      <c r="BI81" s="867">
        <f>BH81*Pesos!I31</f>
        <v>1.94978021978022E-3</v>
      </c>
      <c r="BJ81" s="873" t="s">
        <v>193</v>
      </c>
      <c r="BK81" s="869" t="s">
        <v>412</v>
      </c>
      <c r="BL81" s="708" t="s">
        <v>425</v>
      </c>
    </row>
    <row r="82" spans="1:64" s="62" customFormat="1" ht="51" customHeight="1">
      <c r="A82" s="797"/>
      <c r="B82" s="749"/>
      <c r="C82" s="749"/>
      <c r="D82" s="709"/>
      <c r="E82" s="704"/>
      <c r="F82" s="704"/>
      <c r="G82" s="704"/>
      <c r="H82" s="704"/>
      <c r="I82" s="704"/>
      <c r="J82" s="704"/>
      <c r="K82" s="704"/>
      <c r="L82" s="704"/>
      <c r="M82" s="704"/>
      <c r="N82" s="704"/>
      <c r="O82" s="704"/>
      <c r="P82" s="704"/>
      <c r="Q82" s="709"/>
      <c r="R82" s="709"/>
      <c r="S82" s="709"/>
      <c r="T82" s="709"/>
      <c r="U82" s="709"/>
      <c r="V82" s="768"/>
      <c r="W82" s="14" t="s">
        <v>393</v>
      </c>
      <c r="X82" s="14" t="s">
        <v>395</v>
      </c>
      <c r="Y82" s="14" t="s">
        <v>33</v>
      </c>
      <c r="Z82" s="100">
        <v>4</v>
      </c>
      <c r="AA82" s="870"/>
      <c r="AB82" s="872"/>
      <c r="AC82" s="138">
        <v>0</v>
      </c>
      <c r="AD82" s="138">
        <v>0</v>
      </c>
      <c r="AE82" s="138">
        <v>1</v>
      </c>
      <c r="AF82" s="139">
        <v>0</v>
      </c>
      <c r="AG82" s="139">
        <v>0</v>
      </c>
      <c r="AH82" s="139">
        <v>1</v>
      </c>
      <c r="AI82" s="139">
        <v>0</v>
      </c>
      <c r="AJ82" s="139">
        <v>0</v>
      </c>
      <c r="AK82" s="139">
        <v>1</v>
      </c>
      <c r="AL82" s="139">
        <v>0</v>
      </c>
      <c r="AM82" s="139">
        <v>0</v>
      </c>
      <c r="AN82" s="139">
        <v>1</v>
      </c>
      <c r="AO82" s="139">
        <v>0</v>
      </c>
      <c r="AP82" s="139">
        <v>0</v>
      </c>
      <c r="AQ82" s="139">
        <v>0</v>
      </c>
      <c r="AR82" s="138">
        <v>0</v>
      </c>
      <c r="AS82" s="138">
        <v>0</v>
      </c>
      <c r="AT82" s="140">
        <v>1</v>
      </c>
      <c r="AU82" s="16"/>
      <c r="AV82" s="16"/>
      <c r="AW82" s="16"/>
      <c r="AX82" s="16"/>
      <c r="AY82" s="16"/>
      <c r="AZ82" s="16"/>
      <c r="BA82" s="16"/>
      <c r="BB82" s="16"/>
      <c r="BC82" s="16"/>
      <c r="BD82" s="16"/>
      <c r="BE82" s="16"/>
      <c r="BF82" s="338"/>
      <c r="BG82" s="351">
        <f t="shared" si="3"/>
        <v>0.25</v>
      </c>
      <c r="BH82" s="856"/>
      <c r="BI82" s="867"/>
      <c r="BJ82" s="874"/>
      <c r="BK82" s="870"/>
      <c r="BL82" s="709"/>
    </row>
    <row r="83" spans="1:64" ht="25.5">
      <c r="A83" s="797"/>
      <c r="B83" s="674"/>
      <c r="C83" s="674"/>
      <c r="D83" s="709"/>
      <c r="E83" s="704"/>
      <c r="F83" s="704"/>
      <c r="G83" s="704"/>
      <c r="H83" s="704"/>
      <c r="I83" s="704"/>
      <c r="J83" s="704"/>
      <c r="K83" s="704"/>
      <c r="L83" s="704"/>
      <c r="M83" s="704"/>
      <c r="N83" s="704"/>
      <c r="O83" s="704"/>
      <c r="P83" s="704"/>
      <c r="Q83" s="709"/>
      <c r="R83" s="709"/>
      <c r="S83" s="709"/>
      <c r="T83" s="709"/>
      <c r="U83" s="709"/>
      <c r="V83" s="769"/>
      <c r="W83" s="8" t="s">
        <v>394</v>
      </c>
      <c r="X83" s="8" t="s">
        <v>398</v>
      </c>
      <c r="Y83" s="101" t="s">
        <v>33</v>
      </c>
      <c r="Z83" s="101">
        <v>4</v>
      </c>
      <c r="AA83" s="871"/>
      <c r="AB83" s="813"/>
      <c r="AC83" s="138">
        <v>0</v>
      </c>
      <c r="AD83" s="138">
        <v>0</v>
      </c>
      <c r="AE83" s="138">
        <v>1</v>
      </c>
      <c r="AF83" s="139">
        <v>0</v>
      </c>
      <c r="AG83" s="139">
        <v>0</v>
      </c>
      <c r="AH83" s="139">
        <v>1</v>
      </c>
      <c r="AI83" s="139">
        <v>0</v>
      </c>
      <c r="AJ83" s="139">
        <v>0</v>
      </c>
      <c r="AK83" s="139">
        <v>1</v>
      </c>
      <c r="AL83" s="139">
        <v>0</v>
      </c>
      <c r="AM83" s="139">
        <v>0</v>
      </c>
      <c r="AN83" s="139">
        <v>1</v>
      </c>
      <c r="AO83" s="139">
        <v>0</v>
      </c>
      <c r="AP83" s="139">
        <v>0</v>
      </c>
      <c r="AQ83" s="139">
        <v>0</v>
      </c>
      <c r="AR83" s="138">
        <v>0</v>
      </c>
      <c r="AS83" s="138">
        <v>0</v>
      </c>
      <c r="AT83" s="140">
        <v>1</v>
      </c>
      <c r="AU83" s="16"/>
      <c r="AV83" s="16"/>
      <c r="AW83" s="16"/>
      <c r="AX83" s="16"/>
      <c r="AY83" s="16"/>
      <c r="AZ83" s="16"/>
      <c r="BA83" s="16"/>
      <c r="BB83" s="16"/>
      <c r="BC83" s="16"/>
      <c r="BD83" s="16"/>
      <c r="BE83" s="16"/>
      <c r="BF83" s="338"/>
      <c r="BG83" s="351">
        <f t="shared" si="3"/>
        <v>0.25</v>
      </c>
      <c r="BH83" s="857"/>
      <c r="BI83" s="867"/>
      <c r="BJ83" s="875"/>
      <c r="BK83" s="871"/>
      <c r="BL83" s="710"/>
    </row>
    <row r="84" spans="1:64" ht="32.450000000000003" customHeight="1">
      <c r="A84" s="797"/>
      <c r="B84" s="749"/>
      <c r="C84" s="749"/>
      <c r="D84" s="710"/>
      <c r="E84" s="705"/>
      <c r="F84" s="705"/>
      <c r="G84" s="705"/>
      <c r="H84" s="705"/>
      <c r="I84" s="705"/>
      <c r="J84" s="705"/>
      <c r="K84" s="705"/>
      <c r="L84" s="705"/>
      <c r="M84" s="705"/>
      <c r="N84" s="705"/>
      <c r="O84" s="705"/>
      <c r="P84" s="705"/>
      <c r="Q84" s="710"/>
      <c r="R84" s="710"/>
      <c r="S84" s="710"/>
      <c r="T84" s="710"/>
      <c r="U84" s="710"/>
      <c r="V84" s="72" t="s">
        <v>194</v>
      </c>
      <c r="W84" s="10" t="s">
        <v>485</v>
      </c>
      <c r="X84" s="8" t="s">
        <v>195</v>
      </c>
      <c r="Y84" s="101" t="s">
        <v>33</v>
      </c>
      <c r="Z84" s="101">
        <v>20</v>
      </c>
      <c r="AA84" s="10"/>
      <c r="AB84" s="15" t="s">
        <v>30</v>
      </c>
      <c r="AC84" s="139">
        <v>1</v>
      </c>
      <c r="AD84" s="139">
        <v>1</v>
      </c>
      <c r="AE84" s="139">
        <v>2</v>
      </c>
      <c r="AF84" s="139">
        <v>2</v>
      </c>
      <c r="AG84" s="139">
        <v>1</v>
      </c>
      <c r="AH84" s="139">
        <v>1</v>
      </c>
      <c r="AI84" s="139">
        <v>2</v>
      </c>
      <c r="AJ84" s="139">
        <v>1</v>
      </c>
      <c r="AK84" s="139">
        <v>1</v>
      </c>
      <c r="AL84" s="139">
        <v>2</v>
      </c>
      <c r="AM84" s="139">
        <v>1</v>
      </c>
      <c r="AN84" s="139">
        <v>1</v>
      </c>
      <c r="AO84" s="139">
        <v>2</v>
      </c>
      <c r="AP84" s="139">
        <v>1</v>
      </c>
      <c r="AQ84" s="139">
        <v>1</v>
      </c>
      <c r="AR84" s="141">
        <v>2</v>
      </c>
      <c r="AS84" s="141">
        <v>1</v>
      </c>
      <c r="AT84" s="141">
        <v>1</v>
      </c>
      <c r="AU84" s="16"/>
      <c r="AV84" s="16"/>
      <c r="AW84" s="16"/>
      <c r="AX84" s="16"/>
      <c r="AY84" s="16"/>
      <c r="AZ84" s="16"/>
      <c r="BA84" s="16"/>
      <c r="BB84" s="16"/>
      <c r="BC84" s="16"/>
      <c r="BD84" s="16"/>
      <c r="BE84" s="16"/>
      <c r="BF84" s="338"/>
      <c r="BG84" s="351">
        <f t="shared" si="3"/>
        <v>0.2</v>
      </c>
      <c r="BH84" s="89">
        <f>+BG84</f>
        <v>0.2</v>
      </c>
      <c r="BI84" s="280">
        <f>BH84*Pesos!I32</f>
        <v>1.6500000000000002E-3</v>
      </c>
      <c r="BJ84" s="91" t="s">
        <v>196</v>
      </c>
      <c r="BK84" s="61" t="s">
        <v>412</v>
      </c>
      <c r="BL84" s="10" t="s">
        <v>426</v>
      </c>
    </row>
    <row r="85" spans="1:64" ht="27" customHeight="1">
      <c r="A85" s="797"/>
      <c r="B85" s="770" t="s">
        <v>197</v>
      </c>
      <c r="C85" s="770" t="s">
        <v>198</v>
      </c>
      <c r="D85" s="772" t="s">
        <v>199</v>
      </c>
      <c r="E85" s="692"/>
      <c r="F85" s="692"/>
      <c r="G85" s="692"/>
      <c r="H85" s="692"/>
      <c r="I85" s="692"/>
      <c r="J85" s="692"/>
      <c r="K85" s="692"/>
      <c r="L85" s="692"/>
      <c r="M85" s="692" t="s">
        <v>30</v>
      </c>
      <c r="N85" s="692"/>
      <c r="O85" s="692"/>
      <c r="P85" s="692"/>
      <c r="Q85" s="76" t="s">
        <v>871</v>
      </c>
      <c r="R85" s="17" t="s">
        <v>875</v>
      </c>
      <c r="S85" s="17" t="s">
        <v>876</v>
      </c>
      <c r="T85" s="756" t="s">
        <v>886</v>
      </c>
      <c r="U85" s="756" t="s">
        <v>200</v>
      </c>
      <c r="V85" s="757" t="s">
        <v>201</v>
      </c>
      <c r="W85" s="756" t="s">
        <v>202</v>
      </c>
      <c r="X85" s="818" t="s">
        <v>442</v>
      </c>
      <c r="Y85" s="657" t="s">
        <v>33</v>
      </c>
      <c r="Z85" s="825">
        <v>1</v>
      </c>
      <c r="AA85" s="684"/>
      <c r="AB85" s="820" t="s">
        <v>30</v>
      </c>
      <c r="AC85" s="731">
        <v>0</v>
      </c>
      <c r="AD85" s="731">
        <v>0</v>
      </c>
      <c r="AE85" s="821">
        <v>0.5</v>
      </c>
      <c r="AF85" s="737">
        <v>0</v>
      </c>
      <c r="AG85" s="895">
        <v>0.5</v>
      </c>
      <c r="AH85" s="737">
        <v>0</v>
      </c>
      <c r="AI85" s="737">
        <v>0</v>
      </c>
      <c r="AJ85" s="737">
        <v>0</v>
      </c>
      <c r="AK85" s="737">
        <v>0</v>
      </c>
      <c r="AL85" s="737">
        <v>0</v>
      </c>
      <c r="AM85" s="737">
        <v>0</v>
      </c>
      <c r="AN85" s="737">
        <v>0</v>
      </c>
      <c r="AO85" s="737">
        <v>0</v>
      </c>
      <c r="AP85" s="737">
        <v>0</v>
      </c>
      <c r="AQ85" s="737">
        <v>0</v>
      </c>
      <c r="AR85" s="729">
        <v>0</v>
      </c>
      <c r="AS85" s="729">
        <v>0.2</v>
      </c>
      <c r="AT85" s="729">
        <v>0.3</v>
      </c>
      <c r="AU85" s="718"/>
      <c r="AV85" s="718"/>
      <c r="AW85" s="718"/>
      <c r="AX85" s="718"/>
      <c r="AY85" s="718"/>
      <c r="AZ85" s="718"/>
      <c r="BA85" s="718"/>
      <c r="BB85" s="718"/>
      <c r="BC85" s="718"/>
      <c r="BD85" s="718"/>
      <c r="BE85" s="718"/>
      <c r="BF85" s="860"/>
      <c r="BG85" s="860">
        <f>SUM(AR85:BF86)/Z85</f>
        <v>0.5</v>
      </c>
      <c r="BH85" s="848">
        <f>AVERAGE(BG85:BG90)</f>
        <v>0.25</v>
      </c>
      <c r="BI85" s="863">
        <f>BH85*Pesos!I33</f>
        <v>1.17E-2</v>
      </c>
      <c r="BJ85" s="864" t="s">
        <v>203</v>
      </c>
      <c r="BK85" s="898" t="s">
        <v>412</v>
      </c>
      <c r="BL85" s="673" t="s">
        <v>427</v>
      </c>
    </row>
    <row r="86" spans="1:64" ht="45" customHeight="1">
      <c r="A86" s="797"/>
      <c r="B86" s="770"/>
      <c r="C86" s="770"/>
      <c r="D86" s="686"/>
      <c r="E86" s="674"/>
      <c r="F86" s="674"/>
      <c r="G86" s="674"/>
      <c r="H86" s="674"/>
      <c r="I86" s="674"/>
      <c r="J86" s="674"/>
      <c r="K86" s="674"/>
      <c r="L86" s="674"/>
      <c r="M86" s="674"/>
      <c r="N86" s="674"/>
      <c r="O86" s="674"/>
      <c r="P86" s="674"/>
      <c r="Q86" s="76" t="s">
        <v>870</v>
      </c>
      <c r="R86" s="76" t="s">
        <v>874</v>
      </c>
      <c r="S86" s="17" t="s">
        <v>877</v>
      </c>
      <c r="T86" s="675"/>
      <c r="U86" s="674"/>
      <c r="V86" s="758"/>
      <c r="W86" s="674"/>
      <c r="X86" s="819"/>
      <c r="Y86" s="659"/>
      <c r="Z86" s="826"/>
      <c r="AA86" s="686"/>
      <c r="AB86" s="674"/>
      <c r="AC86" s="733"/>
      <c r="AD86" s="733"/>
      <c r="AE86" s="822"/>
      <c r="AF86" s="738"/>
      <c r="AG86" s="896"/>
      <c r="AH86" s="738"/>
      <c r="AI86" s="738"/>
      <c r="AJ86" s="738"/>
      <c r="AK86" s="738"/>
      <c r="AL86" s="738"/>
      <c r="AM86" s="738"/>
      <c r="AN86" s="738"/>
      <c r="AO86" s="738"/>
      <c r="AP86" s="738"/>
      <c r="AQ86" s="738"/>
      <c r="AR86" s="730"/>
      <c r="AS86" s="730"/>
      <c r="AT86" s="730"/>
      <c r="AU86" s="719"/>
      <c r="AV86" s="719"/>
      <c r="AW86" s="719"/>
      <c r="AX86" s="719"/>
      <c r="AY86" s="719"/>
      <c r="AZ86" s="719"/>
      <c r="BA86" s="719"/>
      <c r="BB86" s="719"/>
      <c r="BC86" s="719"/>
      <c r="BD86" s="719"/>
      <c r="BE86" s="719"/>
      <c r="BF86" s="862"/>
      <c r="BG86" s="862"/>
      <c r="BH86" s="858"/>
      <c r="BI86" s="839"/>
      <c r="BJ86" s="865"/>
      <c r="BK86" s="899"/>
      <c r="BL86" s="674"/>
    </row>
    <row r="87" spans="1:64" ht="38.25" customHeight="1">
      <c r="A87" s="797"/>
      <c r="B87" s="770"/>
      <c r="C87" s="770"/>
      <c r="D87" s="686"/>
      <c r="E87" s="674"/>
      <c r="F87" s="674"/>
      <c r="G87" s="674"/>
      <c r="H87" s="674"/>
      <c r="I87" s="674"/>
      <c r="J87" s="674"/>
      <c r="K87" s="674"/>
      <c r="L87" s="674"/>
      <c r="M87" s="674"/>
      <c r="N87" s="674"/>
      <c r="O87" s="674"/>
      <c r="P87" s="674"/>
      <c r="Q87" s="717" t="s">
        <v>872</v>
      </c>
      <c r="R87" s="717" t="s">
        <v>873</v>
      </c>
      <c r="S87" s="717" t="s">
        <v>878</v>
      </c>
      <c r="T87" s="756" t="s">
        <v>885</v>
      </c>
      <c r="U87" s="674"/>
      <c r="V87" s="758"/>
      <c r="W87" s="753"/>
      <c r="X87" s="760" t="s">
        <v>355</v>
      </c>
      <c r="Y87" s="763" t="s">
        <v>33</v>
      </c>
      <c r="Z87" s="814">
        <v>1</v>
      </c>
      <c r="AA87" s="674"/>
      <c r="AB87" s="674"/>
      <c r="AC87" s="731">
        <v>0</v>
      </c>
      <c r="AD87" s="731">
        <v>0</v>
      </c>
      <c r="AE87" s="731">
        <v>0</v>
      </c>
      <c r="AF87" s="734">
        <v>0</v>
      </c>
      <c r="AG87" s="734">
        <v>0</v>
      </c>
      <c r="AH87" s="734">
        <v>0</v>
      </c>
      <c r="AI87" s="734">
        <v>0</v>
      </c>
      <c r="AJ87" s="734">
        <v>0</v>
      </c>
      <c r="AK87" s="734">
        <v>0</v>
      </c>
      <c r="AL87" s="734">
        <v>0</v>
      </c>
      <c r="AM87" s="734">
        <v>0</v>
      </c>
      <c r="AN87" s="734">
        <v>0</v>
      </c>
      <c r="AO87" s="734">
        <v>0</v>
      </c>
      <c r="AP87" s="734">
        <v>0</v>
      </c>
      <c r="AQ87" s="734">
        <v>0</v>
      </c>
      <c r="AR87" s="731">
        <v>0</v>
      </c>
      <c r="AS87" s="731">
        <v>0</v>
      </c>
      <c r="AT87" s="731">
        <v>0</v>
      </c>
      <c r="AU87" s="720"/>
      <c r="AV87" s="720"/>
      <c r="AW87" s="720"/>
      <c r="AX87" s="720"/>
      <c r="AY87" s="720"/>
      <c r="AZ87" s="720"/>
      <c r="BA87" s="720"/>
      <c r="BB87" s="720"/>
      <c r="BC87" s="720"/>
      <c r="BD87" s="720"/>
      <c r="BE87" s="720"/>
      <c r="BF87" s="860"/>
      <c r="BG87" s="860">
        <f>SUM(AR87:BF87)/Z87</f>
        <v>0</v>
      </c>
      <c r="BH87" s="858"/>
      <c r="BI87" s="839"/>
      <c r="BJ87" s="684" t="s">
        <v>356</v>
      </c>
      <c r="BK87" s="899"/>
      <c r="BL87" s="674"/>
    </row>
    <row r="88" spans="1:64" ht="15.75" customHeight="1">
      <c r="A88" s="797"/>
      <c r="B88" s="770"/>
      <c r="C88" s="770"/>
      <c r="D88" s="686"/>
      <c r="E88" s="674"/>
      <c r="F88" s="674"/>
      <c r="G88" s="674"/>
      <c r="H88" s="674"/>
      <c r="I88" s="674"/>
      <c r="J88" s="674"/>
      <c r="K88" s="674"/>
      <c r="L88" s="674"/>
      <c r="M88" s="674"/>
      <c r="N88" s="674"/>
      <c r="O88" s="674"/>
      <c r="P88" s="674"/>
      <c r="Q88" s="674"/>
      <c r="R88" s="674"/>
      <c r="S88" s="674"/>
      <c r="T88" s="674"/>
      <c r="U88" s="674"/>
      <c r="V88" s="758"/>
      <c r="W88" s="753"/>
      <c r="X88" s="761"/>
      <c r="Y88" s="763"/>
      <c r="Z88" s="814"/>
      <c r="AA88" s="674"/>
      <c r="AB88" s="674"/>
      <c r="AC88" s="732"/>
      <c r="AD88" s="732"/>
      <c r="AE88" s="732"/>
      <c r="AF88" s="735"/>
      <c r="AG88" s="735"/>
      <c r="AH88" s="735"/>
      <c r="AI88" s="735"/>
      <c r="AJ88" s="735"/>
      <c r="AK88" s="735"/>
      <c r="AL88" s="735"/>
      <c r="AM88" s="735"/>
      <c r="AN88" s="735"/>
      <c r="AO88" s="735"/>
      <c r="AP88" s="735"/>
      <c r="AQ88" s="735"/>
      <c r="AR88" s="732"/>
      <c r="AS88" s="732"/>
      <c r="AT88" s="732"/>
      <c r="AU88" s="721"/>
      <c r="AV88" s="721"/>
      <c r="AW88" s="721"/>
      <c r="AX88" s="721"/>
      <c r="AY88" s="721"/>
      <c r="AZ88" s="721"/>
      <c r="BA88" s="721"/>
      <c r="BB88" s="721"/>
      <c r="BC88" s="721"/>
      <c r="BD88" s="721"/>
      <c r="BE88" s="721"/>
      <c r="BF88" s="861"/>
      <c r="BG88" s="861"/>
      <c r="BH88" s="858"/>
      <c r="BI88" s="839"/>
      <c r="BJ88" s="685"/>
      <c r="BK88" s="899"/>
      <c r="BL88" s="674"/>
    </row>
    <row r="89" spans="1:64" ht="15.75" customHeight="1">
      <c r="A89" s="797"/>
      <c r="B89" s="770"/>
      <c r="C89" s="770"/>
      <c r="D89" s="686"/>
      <c r="E89" s="674"/>
      <c r="F89" s="674"/>
      <c r="G89" s="674"/>
      <c r="H89" s="674"/>
      <c r="I89" s="674"/>
      <c r="J89" s="674"/>
      <c r="K89" s="674"/>
      <c r="L89" s="674"/>
      <c r="M89" s="674"/>
      <c r="N89" s="674"/>
      <c r="O89" s="674"/>
      <c r="P89" s="674"/>
      <c r="Q89" s="674"/>
      <c r="R89" s="674"/>
      <c r="S89" s="674"/>
      <c r="T89" s="674"/>
      <c r="U89" s="674"/>
      <c r="V89" s="758"/>
      <c r="W89" s="753"/>
      <c r="X89" s="761"/>
      <c r="Y89" s="763"/>
      <c r="Z89" s="814"/>
      <c r="AA89" s="674"/>
      <c r="AB89" s="674"/>
      <c r="AC89" s="732"/>
      <c r="AD89" s="732"/>
      <c r="AE89" s="732"/>
      <c r="AF89" s="735"/>
      <c r="AG89" s="735"/>
      <c r="AH89" s="735"/>
      <c r="AI89" s="735"/>
      <c r="AJ89" s="735"/>
      <c r="AK89" s="735"/>
      <c r="AL89" s="735"/>
      <c r="AM89" s="735"/>
      <c r="AN89" s="735"/>
      <c r="AO89" s="735"/>
      <c r="AP89" s="735"/>
      <c r="AQ89" s="735"/>
      <c r="AR89" s="732"/>
      <c r="AS89" s="732"/>
      <c r="AT89" s="732"/>
      <c r="AU89" s="721"/>
      <c r="AV89" s="721"/>
      <c r="AW89" s="721"/>
      <c r="AX89" s="721"/>
      <c r="AY89" s="721"/>
      <c r="AZ89" s="721"/>
      <c r="BA89" s="721"/>
      <c r="BB89" s="721"/>
      <c r="BC89" s="721"/>
      <c r="BD89" s="721"/>
      <c r="BE89" s="721"/>
      <c r="BF89" s="861"/>
      <c r="BG89" s="861"/>
      <c r="BH89" s="858"/>
      <c r="BI89" s="839"/>
      <c r="BJ89" s="685"/>
      <c r="BK89" s="899"/>
      <c r="BL89" s="674"/>
    </row>
    <row r="90" spans="1:64" ht="15" customHeight="1">
      <c r="A90" s="797"/>
      <c r="B90" s="770"/>
      <c r="C90" s="770"/>
      <c r="D90" s="687"/>
      <c r="E90" s="675"/>
      <c r="F90" s="675"/>
      <c r="G90" s="675"/>
      <c r="H90" s="675"/>
      <c r="I90" s="675"/>
      <c r="J90" s="675"/>
      <c r="K90" s="675"/>
      <c r="L90" s="675"/>
      <c r="M90" s="675"/>
      <c r="N90" s="675"/>
      <c r="O90" s="675"/>
      <c r="P90" s="675"/>
      <c r="Q90" s="675"/>
      <c r="R90" s="675"/>
      <c r="S90" s="675"/>
      <c r="T90" s="675"/>
      <c r="U90" s="675"/>
      <c r="V90" s="759"/>
      <c r="W90" s="754"/>
      <c r="X90" s="762"/>
      <c r="Y90" s="764"/>
      <c r="Z90" s="817"/>
      <c r="AA90" s="675"/>
      <c r="AB90" s="675"/>
      <c r="AC90" s="733"/>
      <c r="AD90" s="733"/>
      <c r="AE90" s="733"/>
      <c r="AF90" s="736"/>
      <c r="AG90" s="736"/>
      <c r="AH90" s="736"/>
      <c r="AI90" s="736"/>
      <c r="AJ90" s="736"/>
      <c r="AK90" s="736"/>
      <c r="AL90" s="736"/>
      <c r="AM90" s="736"/>
      <c r="AN90" s="736"/>
      <c r="AO90" s="736"/>
      <c r="AP90" s="736"/>
      <c r="AQ90" s="736"/>
      <c r="AR90" s="733"/>
      <c r="AS90" s="733"/>
      <c r="AT90" s="733"/>
      <c r="AU90" s="722"/>
      <c r="AV90" s="722"/>
      <c r="AW90" s="722"/>
      <c r="AX90" s="722"/>
      <c r="AY90" s="722"/>
      <c r="AZ90" s="722"/>
      <c r="BA90" s="722"/>
      <c r="BB90" s="722"/>
      <c r="BC90" s="722"/>
      <c r="BD90" s="722"/>
      <c r="BE90" s="722"/>
      <c r="BF90" s="862"/>
      <c r="BG90" s="862"/>
      <c r="BH90" s="858"/>
      <c r="BI90" s="839"/>
      <c r="BJ90" s="866"/>
      <c r="BK90" s="900"/>
      <c r="BL90" s="675"/>
    </row>
    <row r="91" spans="1:64" ht="68.099999999999994" customHeight="1">
      <c r="A91" s="797"/>
      <c r="B91" s="770"/>
      <c r="C91" s="770"/>
      <c r="D91" s="772" t="s">
        <v>204</v>
      </c>
      <c r="E91" s="693"/>
      <c r="F91" s="693"/>
      <c r="G91" s="693"/>
      <c r="H91" s="693"/>
      <c r="I91" s="693"/>
      <c r="J91" s="693"/>
      <c r="K91" s="693"/>
      <c r="L91" s="693"/>
      <c r="M91" s="693"/>
      <c r="N91" s="693" t="s">
        <v>30</v>
      </c>
      <c r="O91" s="693"/>
      <c r="P91" s="693"/>
      <c r="Q91" s="724" t="s">
        <v>881</v>
      </c>
      <c r="R91" s="724" t="s">
        <v>880</v>
      </c>
      <c r="S91" s="724" t="s">
        <v>879</v>
      </c>
      <c r="T91" s="682" t="s">
        <v>887</v>
      </c>
      <c r="U91" s="756" t="s">
        <v>208</v>
      </c>
      <c r="V91" s="827" t="s">
        <v>209</v>
      </c>
      <c r="W91" s="19" t="s">
        <v>357</v>
      </c>
      <c r="X91" s="63" t="s">
        <v>361</v>
      </c>
      <c r="Y91" s="20" t="s">
        <v>33</v>
      </c>
      <c r="Z91" s="18">
        <v>2</v>
      </c>
      <c r="AA91" s="682"/>
      <c r="AB91" s="815" t="s">
        <v>30</v>
      </c>
      <c r="AC91" s="157">
        <v>0</v>
      </c>
      <c r="AD91" s="157">
        <v>1</v>
      </c>
      <c r="AE91" s="158">
        <v>0.8</v>
      </c>
      <c r="AF91" s="159">
        <v>0</v>
      </c>
      <c r="AG91" s="159">
        <v>0.2</v>
      </c>
      <c r="AH91" s="159">
        <v>0</v>
      </c>
      <c r="AI91" s="159">
        <v>0</v>
      </c>
      <c r="AJ91" s="159">
        <v>0</v>
      </c>
      <c r="AK91" s="159">
        <v>0</v>
      </c>
      <c r="AL91" s="159">
        <v>0</v>
      </c>
      <c r="AM91" s="159">
        <v>0</v>
      </c>
      <c r="AN91" s="159">
        <v>0</v>
      </c>
      <c r="AO91" s="159">
        <v>0</v>
      </c>
      <c r="AP91" s="159">
        <v>0</v>
      </c>
      <c r="AQ91" s="159">
        <v>0</v>
      </c>
      <c r="AR91" s="157">
        <v>0</v>
      </c>
      <c r="AS91" s="160">
        <v>0.8</v>
      </c>
      <c r="AT91" s="161">
        <v>1</v>
      </c>
      <c r="AU91" s="22"/>
      <c r="AV91" s="22"/>
      <c r="AW91" s="22"/>
      <c r="AX91" s="22"/>
      <c r="AY91" s="22"/>
      <c r="AZ91" s="22"/>
      <c r="BA91" s="22"/>
      <c r="BB91" s="22"/>
      <c r="BC91" s="22"/>
      <c r="BD91" s="22"/>
      <c r="BE91" s="22"/>
      <c r="BF91" s="343"/>
      <c r="BG91" s="343">
        <f t="shared" ref="BG91:BG114" si="4">SUM(AR91:BF91)/Z91</f>
        <v>0.9</v>
      </c>
      <c r="BH91" s="848">
        <f>SUM(BG91:BG93)/3</f>
        <v>0.41738027202313632</v>
      </c>
      <c r="BI91" s="863">
        <f>BH91*Pesos!I34</f>
        <v>8.464471916629206E-3</v>
      </c>
      <c r="BJ91" s="92" t="s">
        <v>362</v>
      </c>
      <c r="BK91" s="859" t="s">
        <v>412</v>
      </c>
      <c r="BL91" s="682" t="s">
        <v>428</v>
      </c>
    </row>
    <row r="92" spans="1:64" s="57" customFormat="1" ht="38.25">
      <c r="A92" s="797"/>
      <c r="B92" s="770"/>
      <c r="C92" s="770"/>
      <c r="D92" s="776"/>
      <c r="E92" s="694"/>
      <c r="F92" s="694"/>
      <c r="G92" s="694"/>
      <c r="H92" s="694"/>
      <c r="I92" s="694"/>
      <c r="J92" s="694"/>
      <c r="K92" s="694"/>
      <c r="L92" s="694"/>
      <c r="M92" s="694"/>
      <c r="N92" s="694"/>
      <c r="O92" s="694"/>
      <c r="P92" s="694"/>
      <c r="Q92" s="725"/>
      <c r="R92" s="725"/>
      <c r="S92" s="725"/>
      <c r="T92" s="683"/>
      <c r="U92" s="814"/>
      <c r="V92" s="828"/>
      <c r="W92" s="19" t="s">
        <v>358</v>
      </c>
      <c r="X92" s="63" t="s">
        <v>360</v>
      </c>
      <c r="Y92" s="20" t="s">
        <v>33</v>
      </c>
      <c r="Z92" s="18">
        <v>606</v>
      </c>
      <c r="AA92" s="683"/>
      <c r="AB92" s="816"/>
      <c r="AC92" s="157">
        <v>0</v>
      </c>
      <c r="AD92" s="157">
        <v>30</v>
      </c>
      <c r="AE92" s="161">
        <v>32</v>
      </c>
      <c r="AF92" s="159">
        <v>66</v>
      </c>
      <c r="AG92" s="159">
        <v>39</v>
      </c>
      <c r="AH92" s="159">
        <v>31</v>
      </c>
      <c r="AI92" s="159">
        <v>66</v>
      </c>
      <c r="AJ92" s="159">
        <v>39</v>
      </c>
      <c r="AK92" s="159">
        <v>31</v>
      </c>
      <c r="AL92" s="159">
        <v>66</v>
      </c>
      <c r="AM92" s="159">
        <v>39</v>
      </c>
      <c r="AN92" s="159">
        <v>31</v>
      </c>
      <c r="AO92" s="159">
        <v>66</v>
      </c>
      <c r="AP92" s="159">
        <v>39</v>
      </c>
      <c r="AQ92" s="159">
        <v>31</v>
      </c>
      <c r="AR92" s="157">
        <v>0</v>
      </c>
      <c r="AS92" s="157">
        <v>0</v>
      </c>
      <c r="AT92" s="161">
        <v>62</v>
      </c>
      <c r="AU92" s="22"/>
      <c r="AV92" s="22"/>
      <c r="AW92" s="22"/>
      <c r="AX92" s="22"/>
      <c r="AY92" s="22"/>
      <c r="AZ92" s="22"/>
      <c r="BA92" s="22"/>
      <c r="BB92" s="22"/>
      <c r="BC92" s="22"/>
      <c r="BD92" s="22"/>
      <c r="BE92" s="22"/>
      <c r="BF92" s="343"/>
      <c r="BG92" s="343">
        <f t="shared" si="4"/>
        <v>0.10231023102310231</v>
      </c>
      <c r="BH92" s="848"/>
      <c r="BI92" s="863"/>
      <c r="BJ92" s="92" t="s">
        <v>363</v>
      </c>
      <c r="BK92" s="814"/>
      <c r="BL92" s="683"/>
    </row>
    <row r="93" spans="1:64" s="57" customFormat="1" ht="109.35" customHeight="1">
      <c r="A93" s="797"/>
      <c r="B93" s="770"/>
      <c r="C93" s="770"/>
      <c r="D93" s="776"/>
      <c r="E93" s="694"/>
      <c r="F93" s="694"/>
      <c r="G93" s="694"/>
      <c r="H93" s="694"/>
      <c r="I93" s="694"/>
      <c r="J93" s="694"/>
      <c r="K93" s="694"/>
      <c r="L93" s="694"/>
      <c r="M93" s="694"/>
      <c r="N93" s="694"/>
      <c r="O93" s="694"/>
      <c r="P93" s="694"/>
      <c r="Q93" s="836"/>
      <c r="R93" s="836"/>
      <c r="S93" s="836"/>
      <c r="T93" s="683"/>
      <c r="U93" s="814"/>
      <c r="V93" s="829"/>
      <c r="W93" s="19" t="s">
        <v>359</v>
      </c>
      <c r="X93" s="63" t="s">
        <v>366</v>
      </c>
      <c r="Y93" s="20" t="s">
        <v>33</v>
      </c>
      <c r="Z93" s="18">
        <v>4427</v>
      </c>
      <c r="AA93" s="824"/>
      <c r="AB93" s="823"/>
      <c r="AC93" s="157">
        <v>0</v>
      </c>
      <c r="AD93" s="157">
        <v>538</v>
      </c>
      <c r="AE93" s="161">
        <v>568</v>
      </c>
      <c r="AF93" s="159">
        <v>0</v>
      </c>
      <c r="AG93" s="159">
        <v>0</v>
      </c>
      <c r="AH93" s="159">
        <v>830</v>
      </c>
      <c r="AI93" s="159">
        <v>0</v>
      </c>
      <c r="AJ93" s="159">
        <v>0</v>
      </c>
      <c r="AK93" s="159">
        <v>830</v>
      </c>
      <c r="AL93" s="159">
        <v>0</v>
      </c>
      <c r="AM93" s="159">
        <v>0</v>
      </c>
      <c r="AN93" s="159">
        <v>830</v>
      </c>
      <c r="AO93" s="159">
        <v>0</v>
      </c>
      <c r="AP93" s="159">
        <v>0</v>
      </c>
      <c r="AQ93" s="159">
        <v>831</v>
      </c>
      <c r="AR93" s="157">
        <v>0</v>
      </c>
      <c r="AS93" s="157">
        <v>0</v>
      </c>
      <c r="AT93" s="161">
        <v>1106</v>
      </c>
      <c r="AU93" s="22"/>
      <c r="AV93" s="22"/>
      <c r="AW93" s="22"/>
      <c r="AX93" s="22"/>
      <c r="AY93" s="22"/>
      <c r="AZ93" s="22"/>
      <c r="BA93" s="22"/>
      <c r="BB93" s="22"/>
      <c r="BC93" s="22"/>
      <c r="BD93" s="22"/>
      <c r="BE93" s="22"/>
      <c r="BF93" s="343"/>
      <c r="BG93" s="343">
        <f t="shared" si="4"/>
        <v>0.24983058504630676</v>
      </c>
      <c r="BH93" s="848"/>
      <c r="BI93" s="863"/>
      <c r="BJ93" s="92" t="s">
        <v>363</v>
      </c>
      <c r="BK93" s="817"/>
      <c r="BL93" s="683"/>
    </row>
    <row r="94" spans="1:64" ht="30" customHeight="1">
      <c r="A94" s="797"/>
      <c r="B94" s="770"/>
      <c r="C94" s="770"/>
      <c r="D94" s="686"/>
      <c r="E94" s="694"/>
      <c r="F94" s="694"/>
      <c r="G94" s="694"/>
      <c r="H94" s="694"/>
      <c r="I94" s="694"/>
      <c r="J94" s="694"/>
      <c r="K94" s="694"/>
      <c r="L94" s="694"/>
      <c r="M94" s="694"/>
      <c r="N94" s="694"/>
      <c r="O94" s="694"/>
      <c r="P94" s="694"/>
      <c r="Q94" s="706" t="s">
        <v>882</v>
      </c>
      <c r="R94" s="724" t="s">
        <v>883</v>
      </c>
      <c r="S94" s="724" t="s">
        <v>884</v>
      </c>
      <c r="T94" s="683"/>
      <c r="U94" s="674"/>
      <c r="V94" s="676" t="s">
        <v>213</v>
      </c>
      <c r="W94" s="19" t="s">
        <v>406</v>
      </c>
      <c r="X94" s="20" t="s">
        <v>407</v>
      </c>
      <c r="Y94" s="20" t="s">
        <v>33</v>
      </c>
      <c r="Z94" s="649">
        <v>1</v>
      </c>
      <c r="AA94" s="682"/>
      <c r="AB94" s="815" t="s">
        <v>30</v>
      </c>
      <c r="AC94" s="157">
        <v>0</v>
      </c>
      <c r="AD94" s="158">
        <v>0.5</v>
      </c>
      <c r="AE94" s="158">
        <v>0.5</v>
      </c>
      <c r="AF94" s="162">
        <v>0</v>
      </c>
      <c r="AG94" s="162">
        <v>0</v>
      </c>
      <c r="AH94" s="162">
        <v>0</v>
      </c>
      <c r="AI94" s="162">
        <v>0</v>
      </c>
      <c r="AJ94" s="162">
        <v>0</v>
      </c>
      <c r="AK94" s="162">
        <v>0</v>
      </c>
      <c r="AL94" s="162">
        <v>0</v>
      </c>
      <c r="AM94" s="162">
        <v>0</v>
      </c>
      <c r="AN94" s="162">
        <v>0</v>
      </c>
      <c r="AO94" s="162">
        <v>0</v>
      </c>
      <c r="AP94" s="162">
        <v>0</v>
      </c>
      <c r="AQ94" s="162">
        <v>0</v>
      </c>
      <c r="AR94" s="157">
        <v>0</v>
      </c>
      <c r="AS94" s="161">
        <v>1</v>
      </c>
      <c r="AT94" s="157">
        <v>0</v>
      </c>
      <c r="AU94" s="22"/>
      <c r="AV94" s="22"/>
      <c r="AW94" s="22"/>
      <c r="AX94" s="22"/>
      <c r="AY94" s="22"/>
      <c r="AZ94" s="22"/>
      <c r="BA94" s="22"/>
      <c r="BB94" s="22"/>
      <c r="BC94" s="22"/>
      <c r="BD94" s="22"/>
      <c r="BE94" s="22"/>
      <c r="BF94" s="343"/>
      <c r="BG94" s="343">
        <f t="shared" si="4"/>
        <v>1</v>
      </c>
      <c r="BH94" s="848">
        <f>SUM(BG94:BG95)/2</f>
        <v>0.58666666666666667</v>
      </c>
      <c r="BI94" s="863">
        <f>BH94*Pesos!I35</f>
        <v>7.1385600000000004E-3</v>
      </c>
      <c r="BJ94" s="93" t="s">
        <v>367</v>
      </c>
      <c r="BK94" s="853" t="s">
        <v>498</v>
      </c>
      <c r="BL94" s="660" t="s">
        <v>494</v>
      </c>
    </row>
    <row r="95" spans="1:64" s="57" customFormat="1" ht="62.1" customHeight="1">
      <c r="A95" s="797"/>
      <c r="B95" s="770"/>
      <c r="C95" s="770"/>
      <c r="D95" s="686"/>
      <c r="E95" s="694"/>
      <c r="F95" s="694"/>
      <c r="G95" s="694"/>
      <c r="H95" s="694"/>
      <c r="I95" s="694"/>
      <c r="J95" s="694"/>
      <c r="K95" s="694"/>
      <c r="L95" s="694"/>
      <c r="M95" s="694"/>
      <c r="N95" s="694"/>
      <c r="O95" s="694"/>
      <c r="P95" s="694"/>
      <c r="Q95" s="707"/>
      <c r="R95" s="725"/>
      <c r="S95" s="725"/>
      <c r="T95" s="683"/>
      <c r="U95" s="749"/>
      <c r="V95" s="677"/>
      <c r="W95" s="19" t="s">
        <v>408</v>
      </c>
      <c r="X95" s="20" t="s">
        <v>411</v>
      </c>
      <c r="Y95" s="20" t="s">
        <v>33</v>
      </c>
      <c r="Z95" s="20">
        <v>75</v>
      </c>
      <c r="AA95" s="683"/>
      <c r="AB95" s="816"/>
      <c r="AC95" s="157">
        <v>0</v>
      </c>
      <c r="AD95" s="157">
        <v>5</v>
      </c>
      <c r="AE95" s="157">
        <v>10</v>
      </c>
      <c r="AF95" s="162">
        <v>0</v>
      </c>
      <c r="AG95" s="162">
        <v>7</v>
      </c>
      <c r="AH95" s="162">
        <v>8</v>
      </c>
      <c r="AI95" s="162">
        <v>0</v>
      </c>
      <c r="AJ95" s="162">
        <v>7</v>
      </c>
      <c r="AK95" s="162">
        <v>8</v>
      </c>
      <c r="AL95" s="162">
        <v>0</v>
      </c>
      <c r="AM95" s="162">
        <v>7</v>
      </c>
      <c r="AN95" s="162">
        <v>8</v>
      </c>
      <c r="AO95" s="162">
        <v>0</v>
      </c>
      <c r="AP95" s="162">
        <v>7</v>
      </c>
      <c r="AQ95" s="162">
        <v>8</v>
      </c>
      <c r="AR95" s="157">
        <v>0</v>
      </c>
      <c r="AS95" s="161">
        <v>2</v>
      </c>
      <c r="AT95" s="161">
        <v>11</v>
      </c>
      <c r="AU95" s="22"/>
      <c r="AV95" s="22"/>
      <c r="AW95" s="22"/>
      <c r="AX95" s="22"/>
      <c r="AY95" s="22"/>
      <c r="AZ95" s="22"/>
      <c r="BA95" s="22"/>
      <c r="BB95" s="22"/>
      <c r="BC95" s="22"/>
      <c r="BD95" s="22"/>
      <c r="BE95" s="22"/>
      <c r="BF95" s="343"/>
      <c r="BG95" s="343">
        <f t="shared" si="4"/>
        <v>0.17333333333333334</v>
      </c>
      <c r="BH95" s="848"/>
      <c r="BI95" s="863"/>
      <c r="BJ95" s="92" t="s">
        <v>410</v>
      </c>
      <c r="BK95" s="854"/>
      <c r="BL95" s="660"/>
    </row>
    <row r="96" spans="1:64" ht="62.1" customHeight="1">
      <c r="A96" s="797"/>
      <c r="B96" s="770"/>
      <c r="C96" s="770"/>
      <c r="D96" s="686"/>
      <c r="E96" s="694"/>
      <c r="F96" s="694"/>
      <c r="G96" s="694"/>
      <c r="H96" s="694"/>
      <c r="I96" s="694"/>
      <c r="J96" s="694"/>
      <c r="K96" s="694"/>
      <c r="L96" s="694"/>
      <c r="M96" s="694"/>
      <c r="N96" s="694"/>
      <c r="O96" s="694"/>
      <c r="P96" s="694"/>
      <c r="Q96" s="18" t="s">
        <v>889</v>
      </c>
      <c r="R96" s="18" t="s">
        <v>888</v>
      </c>
      <c r="S96" s="18" t="s">
        <v>214</v>
      </c>
      <c r="T96" s="824"/>
      <c r="U96" s="675"/>
      <c r="V96" s="70" t="s">
        <v>215</v>
      </c>
      <c r="W96" s="66" t="s">
        <v>368</v>
      </c>
      <c r="X96" s="20" t="s">
        <v>369</v>
      </c>
      <c r="Y96" s="20" t="s">
        <v>112</v>
      </c>
      <c r="Z96" s="20">
        <v>100</v>
      </c>
      <c r="AA96" s="20"/>
      <c r="AB96" s="21" t="s">
        <v>30</v>
      </c>
      <c r="AC96" s="215">
        <v>0</v>
      </c>
      <c r="AD96" s="215">
        <v>25</v>
      </c>
      <c r="AE96" s="215">
        <v>25</v>
      </c>
      <c r="AF96" s="215">
        <v>0</v>
      </c>
      <c r="AG96" s="215">
        <v>25</v>
      </c>
      <c r="AH96" s="215">
        <v>25</v>
      </c>
      <c r="AI96" s="215">
        <v>0</v>
      </c>
      <c r="AJ96" s="215">
        <v>0</v>
      </c>
      <c r="AK96" s="215">
        <v>0</v>
      </c>
      <c r="AL96" s="215">
        <v>0</v>
      </c>
      <c r="AM96" s="215">
        <v>0</v>
      </c>
      <c r="AN96" s="215">
        <v>0</v>
      </c>
      <c r="AO96" s="215">
        <v>0</v>
      </c>
      <c r="AP96" s="215">
        <v>0</v>
      </c>
      <c r="AQ96" s="215">
        <v>0</v>
      </c>
      <c r="AR96" s="215">
        <v>0</v>
      </c>
      <c r="AS96" s="215">
        <v>0</v>
      </c>
      <c r="AT96" s="215">
        <v>50</v>
      </c>
      <c r="AU96" s="22"/>
      <c r="AV96" s="22"/>
      <c r="AW96" s="22"/>
      <c r="AX96" s="22"/>
      <c r="AY96" s="22"/>
      <c r="AZ96" s="22"/>
      <c r="BA96" s="22"/>
      <c r="BB96" s="22"/>
      <c r="BC96" s="22"/>
      <c r="BD96" s="22"/>
      <c r="BE96" s="22"/>
      <c r="BF96" s="343"/>
      <c r="BG96" s="343">
        <f t="shared" si="4"/>
        <v>0.5</v>
      </c>
      <c r="BH96" s="261">
        <f t="shared" ref="BH96:BH105" si="5">+BG96</f>
        <v>0.5</v>
      </c>
      <c r="BI96" s="281">
        <f>BH96*Pesos!I36</f>
        <v>4.0560000000000014E-3</v>
      </c>
      <c r="BJ96" s="93" t="s">
        <v>484</v>
      </c>
      <c r="BK96" s="22" t="s">
        <v>813</v>
      </c>
      <c r="BL96" s="65" t="s">
        <v>428</v>
      </c>
    </row>
    <row r="97" spans="1:64" ht="52.35" customHeight="1">
      <c r="A97" s="797"/>
      <c r="B97" s="770"/>
      <c r="C97" s="770"/>
      <c r="D97" s="687"/>
      <c r="E97" s="695"/>
      <c r="F97" s="695"/>
      <c r="G97" s="695"/>
      <c r="H97" s="695"/>
      <c r="I97" s="695"/>
      <c r="J97" s="695"/>
      <c r="K97" s="695"/>
      <c r="L97" s="695"/>
      <c r="M97" s="695"/>
      <c r="N97" s="695"/>
      <c r="O97" s="695"/>
      <c r="P97" s="695"/>
      <c r="Q97" s="20" t="s">
        <v>890</v>
      </c>
      <c r="R97" s="20" t="s">
        <v>891</v>
      </c>
      <c r="S97" s="25" t="s">
        <v>892</v>
      </c>
      <c r="T97" s="20" t="s">
        <v>893</v>
      </c>
      <c r="U97" s="26" t="s">
        <v>218</v>
      </c>
      <c r="V97" s="71" t="s">
        <v>219</v>
      </c>
      <c r="W97" s="19" t="s">
        <v>370</v>
      </c>
      <c r="X97" s="20" t="s">
        <v>379</v>
      </c>
      <c r="Y97" s="20" t="s">
        <v>33</v>
      </c>
      <c r="Z97" s="20">
        <v>16000</v>
      </c>
      <c r="AA97" s="20"/>
      <c r="AB97" s="27" t="s">
        <v>30</v>
      </c>
      <c r="AC97" s="157">
        <v>0</v>
      </c>
      <c r="AD97" s="157">
        <v>0</v>
      </c>
      <c r="AE97" s="157">
        <v>1200</v>
      </c>
      <c r="AF97" s="162">
        <v>0</v>
      </c>
      <c r="AG97" s="162">
        <v>1700</v>
      </c>
      <c r="AH97" s="162">
        <v>2000</v>
      </c>
      <c r="AI97" s="162">
        <v>0</v>
      </c>
      <c r="AJ97" s="162">
        <v>1700</v>
      </c>
      <c r="AK97" s="162">
        <v>2000</v>
      </c>
      <c r="AL97" s="162">
        <v>0</v>
      </c>
      <c r="AM97" s="162">
        <v>1700</v>
      </c>
      <c r="AN97" s="162">
        <v>2000</v>
      </c>
      <c r="AO97" s="162">
        <v>0</v>
      </c>
      <c r="AP97" s="162">
        <v>1700</v>
      </c>
      <c r="AQ97" s="162">
        <v>2000</v>
      </c>
      <c r="AR97" s="157">
        <v>0</v>
      </c>
      <c r="AS97" s="157">
        <v>0</v>
      </c>
      <c r="AT97" s="161">
        <v>1200</v>
      </c>
      <c r="AU97" s="22"/>
      <c r="AV97" s="22"/>
      <c r="AW97" s="22"/>
      <c r="AX97" s="22"/>
      <c r="AY97" s="22"/>
      <c r="AZ97" s="22"/>
      <c r="BA97" s="22"/>
      <c r="BB97" s="22"/>
      <c r="BC97" s="22"/>
      <c r="BD97" s="22"/>
      <c r="BE97" s="22"/>
      <c r="BF97" s="343"/>
      <c r="BG97" s="343">
        <f t="shared" si="4"/>
        <v>7.4999999999999997E-2</v>
      </c>
      <c r="BH97" s="261">
        <f t="shared" si="5"/>
        <v>7.4999999999999997E-2</v>
      </c>
      <c r="BI97" s="281">
        <f>BH97*Pesos!I37</f>
        <v>7.6050000000000011E-4</v>
      </c>
      <c r="BJ97" s="94" t="s">
        <v>220</v>
      </c>
      <c r="BK97" s="66" t="s">
        <v>380</v>
      </c>
      <c r="BL97" s="20" t="s">
        <v>429</v>
      </c>
    </row>
    <row r="98" spans="1:64" ht="89.1" customHeight="1">
      <c r="A98" s="797"/>
      <c r="B98" s="770"/>
      <c r="C98" s="770"/>
      <c r="D98" s="772" t="s">
        <v>221</v>
      </c>
      <c r="E98" s="691"/>
      <c r="F98" s="691"/>
      <c r="G98" s="691"/>
      <c r="H98" s="691"/>
      <c r="I98" s="691"/>
      <c r="J98" s="691"/>
      <c r="K98" s="691"/>
      <c r="L98" s="691"/>
      <c r="M98" s="691"/>
      <c r="N98" s="691" t="s">
        <v>30</v>
      </c>
      <c r="O98" s="691"/>
      <c r="P98" s="691"/>
      <c r="Q98" s="682" t="s">
        <v>371</v>
      </c>
      <c r="R98" s="670" t="s">
        <v>222</v>
      </c>
      <c r="S98" s="670" t="s">
        <v>223</v>
      </c>
      <c r="T98" s="670" t="s">
        <v>372</v>
      </c>
      <c r="U98" s="673" t="s">
        <v>373</v>
      </c>
      <c r="V98" s="71" t="s">
        <v>224</v>
      </c>
      <c r="W98" s="20" t="s">
        <v>225</v>
      </c>
      <c r="X98" s="28" t="s">
        <v>226</v>
      </c>
      <c r="Y98" s="102" t="s">
        <v>33</v>
      </c>
      <c r="Z98" s="102">
        <v>136</v>
      </c>
      <c r="AA98" s="29"/>
      <c r="AB98" s="30" t="s">
        <v>30</v>
      </c>
      <c r="AC98" s="125">
        <v>10</v>
      </c>
      <c r="AD98" s="125">
        <v>11</v>
      </c>
      <c r="AE98" s="125">
        <v>10</v>
      </c>
      <c r="AF98" s="125">
        <v>8</v>
      </c>
      <c r="AG98" s="125">
        <v>8</v>
      </c>
      <c r="AH98" s="125">
        <v>9</v>
      </c>
      <c r="AI98" s="125">
        <v>8</v>
      </c>
      <c r="AJ98" s="125">
        <v>8</v>
      </c>
      <c r="AK98" s="125">
        <v>9</v>
      </c>
      <c r="AL98" s="125">
        <v>10</v>
      </c>
      <c r="AM98" s="125">
        <v>15</v>
      </c>
      <c r="AN98" s="125">
        <v>5</v>
      </c>
      <c r="AO98" s="125">
        <v>10</v>
      </c>
      <c r="AP98" s="125">
        <v>10</v>
      </c>
      <c r="AQ98" s="125">
        <v>5</v>
      </c>
      <c r="AR98" s="163">
        <v>8</v>
      </c>
      <c r="AS98" s="163">
        <v>12</v>
      </c>
      <c r="AT98" s="163">
        <v>11</v>
      </c>
      <c r="AU98" s="29"/>
      <c r="AV98" s="29"/>
      <c r="AW98" s="29"/>
      <c r="AX98" s="29"/>
      <c r="AY98" s="29"/>
      <c r="AZ98" s="29"/>
      <c r="BA98" s="29"/>
      <c r="BB98" s="29"/>
      <c r="BC98" s="29"/>
      <c r="BD98" s="29"/>
      <c r="BE98" s="29"/>
      <c r="BF98" s="344"/>
      <c r="BG98" s="621">
        <f t="shared" si="4"/>
        <v>0.22794117647058823</v>
      </c>
      <c r="BH98" s="257">
        <f t="shared" si="5"/>
        <v>0.22794117647058823</v>
      </c>
      <c r="BI98" s="282">
        <f>BH98*Pesos!I38</f>
        <v>6.6672794117647056E-3</v>
      </c>
      <c r="BJ98" s="684" t="s">
        <v>227</v>
      </c>
      <c r="BK98" s="28" t="s">
        <v>412</v>
      </c>
      <c r="BL98" s="673" t="s">
        <v>430</v>
      </c>
    </row>
    <row r="99" spans="1:64" ht="82.35" customHeight="1">
      <c r="A99" s="797"/>
      <c r="B99" s="770"/>
      <c r="C99" s="770"/>
      <c r="D99" s="686"/>
      <c r="E99" s="674"/>
      <c r="F99" s="674"/>
      <c r="G99" s="674"/>
      <c r="H99" s="674"/>
      <c r="I99" s="674"/>
      <c r="J99" s="674"/>
      <c r="K99" s="674"/>
      <c r="L99" s="674"/>
      <c r="M99" s="674"/>
      <c r="N99" s="674"/>
      <c r="O99" s="674"/>
      <c r="P99" s="674"/>
      <c r="Q99" s="671"/>
      <c r="R99" s="671"/>
      <c r="S99" s="671"/>
      <c r="T99" s="671"/>
      <c r="U99" s="674"/>
      <c r="V99" s="71" t="s">
        <v>228</v>
      </c>
      <c r="W99" s="20" t="s">
        <v>229</v>
      </c>
      <c r="X99" s="28" t="s">
        <v>230</v>
      </c>
      <c r="Y99" s="102" t="s">
        <v>33</v>
      </c>
      <c r="Z99" s="102">
        <v>81</v>
      </c>
      <c r="AA99" s="29"/>
      <c r="AB99" s="30" t="s">
        <v>30</v>
      </c>
      <c r="AC99" s="125">
        <v>10</v>
      </c>
      <c r="AD99" s="125">
        <v>5</v>
      </c>
      <c r="AE99" s="125">
        <v>5</v>
      </c>
      <c r="AF99" s="125">
        <v>6</v>
      </c>
      <c r="AG99" s="125">
        <v>6</v>
      </c>
      <c r="AH99" s="125">
        <v>4</v>
      </c>
      <c r="AI99" s="125">
        <v>5</v>
      </c>
      <c r="AJ99" s="125">
        <v>5</v>
      </c>
      <c r="AK99" s="125">
        <v>5</v>
      </c>
      <c r="AL99" s="125">
        <v>5</v>
      </c>
      <c r="AM99" s="125">
        <v>5</v>
      </c>
      <c r="AN99" s="125">
        <v>5</v>
      </c>
      <c r="AO99" s="125">
        <v>5</v>
      </c>
      <c r="AP99" s="125">
        <v>5</v>
      </c>
      <c r="AQ99" s="125">
        <v>5</v>
      </c>
      <c r="AR99" s="163">
        <v>2</v>
      </c>
      <c r="AS99" s="163">
        <v>4</v>
      </c>
      <c r="AT99" s="163">
        <v>8</v>
      </c>
      <c r="AU99" s="29"/>
      <c r="AV99" s="29"/>
      <c r="AW99" s="29"/>
      <c r="AX99" s="29"/>
      <c r="AY99" s="29"/>
      <c r="AZ99" s="29"/>
      <c r="BA99" s="29"/>
      <c r="BB99" s="29"/>
      <c r="BC99" s="29"/>
      <c r="BD99" s="29"/>
      <c r="BE99" s="29"/>
      <c r="BF99" s="344"/>
      <c r="BG99" s="621">
        <f>SUM(AR99:BF99)/Z99</f>
        <v>0.1728395061728395</v>
      </c>
      <c r="BH99" s="257">
        <f t="shared" si="5"/>
        <v>0.1728395061728395</v>
      </c>
      <c r="BI99" s="282">
        <f>BH99*Pesos!I39</f>
        <v>5.0555555555555553E-3</v>
      </c>
      <c r="BJ99" s="686"/>
      <c r="BK99" s="28" t="s">
        <v>412</v>
      </c>
      <c r="BL99" s="674"/>
    </row>
    <row r="100" spans="1:64" ht="71.099999999999994" customHeight="1">
      <c r="A100" s="797"/>
      <c r="B100" s="770"/>
      <c r="C100" s="770"/>
      <c r="D100" s="686"/>
      <c r="E100" s="674"/>
      <c r="F100" s="674"/>
      <c r="G100" s="674"/>
      <c r="H100" s="674"/>
      <c r="I100" s="674"/>
      <c r="J100" s="674"/>
      <c r="K100" s="674"/>
      <c r="L100" s="674"/>
      <c r="M100" s="674"/>
      <c r="N100" s="674"/>
      <c r="O100" s="674"/>
      <c r="P100" s="674"/>
      <c r="Q100" s="671"/>
      <c r="R100" s="671"/>
      <c r="S100" s="671"/>
      <c r="T100" s="671"/>
      <c r="U100" s="674"/>
      <c r="V100" s="71" t="s">
        <v>231</v>
      </c>
      <c r="W100" s="20" t="s">
        <v>232</v>
      </c>
      <c r="X100" s="28" t="s">
        <v>233</v>
      </c>
      <c r="Y100" s="102" t="s">
        <v>33</v>
      </c>
      <c r="Z100" s="102">
        <v>213</v>
      </c>
      <c r="AA100" s="29"/>
      <c r="AB100" s="30" t="s">
        <v>30</v>
      </c>
      <c r="AC100" s="126">
        <v>10</v>
      </c>
      <c r="AD100" s="126">
        <v>20</v>
      </c>
      <c r="AE100" s="126">
        <v>24</v>
      </c>
      <c r="AF100" s="125">
        <v>10</v>
      </c>
      <c r="AG100" s="125">
        <v>20</v>
      </c>
      <c r="AH100" s="125">
        <v>10</v>
      </c>
      <c r="AI100" s="125">
        <v>10</v>
      </c>
      <c r="AJ100" s="125">
        <v>20</v>
      </c>
      <c r="AK100" s="125">
        <v>10</v>
      </c>
      <c r="AL100" s="125">
        <v>10</v>
      </c>
      <c r="AM100" s="125">
        <v>20</v>
      </c>
      <c r="AN100" s="125">
        <v>10</v>
      </c>
      <c r="AO100" s="125">
        <v>15</v>
      </c>
      <c r="AP100" s="125">
        <v>15</v>
      </c>
      <c r="AQ100" s="125">
        <v>9</v>
      </c>
      <c r="AR100" s="164">
        <v>3</v>
      </c>
      <c r="AS100" s="164">
        <v>22</v>
      </c>
      <c r="AT100" s="164">
        <v>16</v>
      </c>
      <c r="AU100" s="29"/>
      <c r="AV100" s="29"/>
      <c r="AW100" s="29"/>
      <c r="AX100" s="29"/>
      <c r="AY100" s="29"/>
      <c r="AZ100" s="29"/>
      <c r="BA100" s="29"/>
      <c r="BB100" s="29"/>
      <c r="BC100" s="29"/>
      <c r="BD100" s="29"/>
      <c r="BE100" s="29"/>
      <c r="BF100" s="344"/>
      <c r="BG100" s="621">
        <f t="shared" si="4"/>
        <v>0.19248826291079812</v>
      </c>
      <c r="BH100" s="257">
        <f t="shared" si="5"/>
        <v>0.19248826291079812</v>
      </c>
      <c r="BI100" s="282">
        <f>BH100*Pesos!I40</f>
        <v>5.6302816901408446E-3</v>
      </c>
      <c r="BJ100" s="686"/>
      <c r="BK100" s="28" t="s">
        <v>412</v>
      </c>
      <c r="BL100" s="674"/>
    </row>
    <row r="101" spans="1:64" ht="97.35" customHeight="1">
      <c r="A101" s="797"/>
      <c r="B101" s="770"/>
      <c r="C101" s="770"/>
      <c r="D101" s="686"/>
      <c r="E101" s="674"/>
      <c r="F101" s="674"/>
      <c r="G101" s="674"/>
      <c r="H101" s="674"/>
      <c r="I101" s="674"/>
      <c r="J101" s="674"/>
      <c r="K101" s="674"/>
      <c r="L101" s="674"/>
      <c r="M101" s="674"/>
      <c r="N101" s="674"/>
      <c r="O101" s="674"/>
      <c r="P101" s="674"/>
      <c r="Q101" s="671"/>
      <c r="R101" s="671"/>
      <c r="S101" s="671"/>
      <c r="T101" s="671"/>
      <c r="U101" s="674"/>
      <c r="V101" s="71" t="s">
        <v>234</v>
      </c>
      <c r="W101" s="20" t="s">
        <v>377</v>
      </c>
      <c r="X101" s="28" t="s">
        <v>235</v>
      </c>
      <c r="Y101" s="102" t="s">
        <v>33</v>
      </c>
      <c r="Z101" s="102">
        <v>252</v>
      </c>
      <c r="AA101" s="29"/>
      <c r="AB101" s="30" t="s">
        <v>30</v>
      </c>
      <c r="AC101" s="126">
        <v>15</v>
      </c>
      <c r="AD101" s="126">
        <v>20</v>
      </c>
      <c r="AE101" s="126">
        <v>20</v>
      </c>
      <c r="AF101" s="125">
        <v>20</v>
      </c>
      <c r="AG101" s="125">
        <v>20</v>
      </c>
      <c r="AH101" s="125">
        <v>9</v>
      </c>
      <c r="AI101" s="125">
        <v>20</v>
      </c>
      <c r="AJ101" s="125">
        <v>20</v>
      </c>
      <c r="AK101" s="125">
        <v>9</v>
      </c>
      <c r="AL101" s="125">
        <v>20</v>
      </c>
      <c r="AM101" s="125">
        <v>20</v>
      </c>
      <c r="AN101" s="125">
        <v>9</v>
      </c>
      <c r="AO101" s="125">
        <v>15</v>
      </c>
      <c r="AP101" s="125">
        <v>15</v>
      </c>
      <c r="AQ101" s="125">
        <v>20</v>
      </c>
      <c r="AR101" s="164">
        <v>10</v>
      </c>
      <c r="AS101" s="164">
        <v>16</v>
      </c>
      <c r="AT101" s="164">
        <v>27</v>
      </c>
      <c r="AU101" s="29"/>
      <c r="AV101" s="29"/>
      <c r="AW101" s="29"/>
      <c r="AX101" s="29"/>
      <c r="AY101" s="29"/>
      <c r="AZ101" s="29"/>
      <c r="BA101" s="29"/>
      <c r="BB101" s="29"/>
      <c r="BC101" s="29"/>
      <c r="BD101" s="29"/>
      <c r="BE101" s="29"/>
      <c r="BF101" s="344"/>
      <c r="BG101" s="621">
        <f>SUM(AR101:BF101)/Z101</f>
        <v>0.21031746031746032</v>
      </c>
      <c r="BH101" s="257">
        <f t="shared" si="5"/>
        <v>0.21031746031746032</v>
      </c>
      <c r="BI101" s="282">
        <f>BH101*Pesos!I41</f>
        <v>6.1517857142857138E-3</v>
      </c>
      <c r="BJ101" s="686"/>
      <c r="BK101" s="28" t="s">
        <v>412</v>
      </c>
      <c r="BL101" s="674"/>
    </row>
    <row r="102" spans="1:64" ht="78" customHeight="1">
      <c r="A102" s="797"/>
      <c r="B102" s="770"/>
      <c r="C102" s="770"/>
      <c r="D102" s="686"/>
      <c r="E102" s="674"/>
      <c r="F102" s="674"/>
      <c r="G102" s="674"/>
      <c r="H102" s="674"/>
      <c r="I102" s="674"/>
      <c r="J102" s="674"/>
      <c r="K102" s="674"/>
      <c r="L102" s="674"/>
      <c r="M102" s="674"/>
      <c r="N102" s="674"/>
      <c r="O102" s="674"/>
      <c r="P102" s="674"/>
      <c r="Q102" s="671"/>
      <c r="R102" s="671"/>
      <c r="S102" s="671"/>
      <c r="T102" s="671"/>
      <c r="U102" s="674"/>
      <c r="V102" s="71" t="s">
        <v>236</v>
      </c>
      <c r="W102" s="20" t="s">
        <v>378</v>
      </c>
      <c r="X102" s="28" t="s">
        <v>235</v>
      </c>
      <c r="Y102" s="102" t="s">
        <v>33</v>
      </c>
      <c r="Z102" s="102">
        <v>45</v>
      </c>
      <c r="AA102" s="29"/>
      <c r="AB102" s="30" t="s">
        <v>30</v>
      </c>
      <c r="AC102" s="126">
        <v>3</v>
      </c>
      <c r="AD102" s="126">
        <v>3</v>
      </c>
      <c r="AE102" s="126">
        <v>3</v>
      </c>
      <c r="AF102" s="125">
        <v>3</v>
      </c>
      <c r="AG102" s="125">
        <v>3</v>
      </c>
      <c r="AH102" s="125">
        <v>3</v>
      </c>
      <c r="AI102" s="125">
        <v>3</v>
      </c>
      <c r="AJ102" s="125">
        <v>3</v>
      </c>
      <c r="AK102" s="125">
        <v>3</v>
      </c>
      <c r="AL102" s="125">
        <v>3</v>
      </c>
      <c r="AM102" s="125">
        <v>3</v>
      </c>
      <c r="AN102" s="125">
        <v>3</v>
      </c>
      <c r="AO102" s="125">
        <v>3</v>
      </c>
      <c r="AP102" s="125">
        <v>3</v>
      </c>
      <c r="AQ102" s="125">
        <v>3</v>
      </c>
      <c r="AR102" s="165">
        <v>0</v>
      </c>
      <c r="AS102" s="164">
        <v>4</v>
      </c>
      <c r="AT102" s="164">
        <v>4</v>
      </c>
      <c r="AU102" s="29"/>
      <c r="AV102" s="29"/>
      <c r="AW102" s="29"/>
      <c r="AX102" s="29"/>
      <c r="AY102" s="29"/>
      <c r="AZ102" s="29"/>
      <c r="BA102" s="29"/>
      <c r="BB102" s="29"/>
      <c r="BC102" s="29"/>
      <c r="BD102" s="29"/>
      <c r="BE102" s="29"/>
      <c r="BF102" s="344"/>
      <c r="BG102" s="621">
        <f t="shared" si="4"/>
        <v>0.17777777777777778</v>
      </c>
      <c r="BH102" s="257">
        <f t="shared" si="5"/>
        <v>0.17777777777777778</v>
      </c>
      <c r="BI102" s="282">
        <f>BH102*Pesos!I42</f>
        <v>5.1999999999999998E-3</v>
      </c>
      <c r="BJ102" s="686"/>
      <c r="BK102" s="28" t="s">
        <v>412</v>
      </c>
      <c r="BL102" s="674"/>
    </row>
    <row r="103" spans="1:64" ht="72" customHeight="1">
      <c r="A103" s="797"/>
      <c r="B103" s="770"/>
      <c r="C103" s="770"/>
      <c r="D103" s="686"/>
      <c r="E103" s="674"/>
      <c r="F103" s="674"/>
      <c r="G103" s="674"/>
      <c r="H103" s="674"/>
      <c r="I103" s="674"/>
      <c r="J103" s="674"/>
      <c r="K103" s="674"/>
      <c r="L103" s="674"/>
      <c r="M103" s="674"/>
      <c r="N103" s="674"/>
      <c r="O103" s="674"/>
      <c r="P103" s="674"/>
      <c r="Q103" s="671"/>
      <c r="R103" s="671"/>
      <c r="S103" s="671"/>
      <c r="T103" s="671"/>
      <c r="U103" s="674"/>
      <c r="V103" s="71" t="s">
        <v>237</v>
      </c>
      <c r="W103" s="20" t="s">
        <v>238</v>
      </c>
      <c r="X103" s="28" t="s">
        <v>239</v>
      </c>
      <c r="Y103" s="102" t="s">
        <v>33</v>
      </c>
      <c r="Z103" s="102">
        <v>35</v>
      </c>
      <c r="AA103" s="29"/>
      <c r="AB103" s="30" t="s">
        <v>30</v>
      </c>
      <c r="AC103" s="125">
        <v>3</v>
      </c>
      <c r="AD103" s="125">
        <v>3</v>
      </c>
      <c r="AE103" s="125">
        <v>1</v>
      </c>
      <c r="AF103" s="125">
        <v>2</v>
      </c>
      <c r="AG103" s="125">
        <v>2</v>
      </c>
      <c r="AH103" s="125">
        <v>3</v>
      </c>
      <c r="AI103" s="125">
        <v>2</v>
      </c>
      <c r="AJ103" s="125">
        <v>2</v>
      </c>
      <c r="AK103" s="125">
        <v>3</v>
      </c>
      <c r="AL103" s="125">
        <v>2</v>
      </c>
      <c r="AM103" s="125">
        <v>2</v>
      </c>
      <c r="AN103" s="125">
        <v>3</v>
      </c>
      <c r="AO103" s="125">
        <v>2</v>
      </c>
      <c r="AP103" s="125">
        <v>2</v>
      </c>
      <c r="AQ103" s="125">
        <v>3</v>
      </c>
      <c r="AR103" s="163">
        <v>2</v>
      </c>
      <c r="AS103" s="163">
        <v>2</v>
      </c>
      <c r="AT103" s="163">
        <v>3</v>
      </c>
      <c r="AU103" s="29"/>
      <c r="AV103" s="29"/>
      <c r="AW103" s="29"/>
      <c r="AX103" s="29"/>
      <c r="AY103" s="29"/>
      <c r="AZ103" s="29"/>
      <c r="BA103" s="29"/>
      <c r="BB103" s="29"/>
      <c r="BC103" s="29"/>
      <c r="BD103" s="29"/>
      <c r="BE103" s="29"/>
      <c r="BF103" s="344"/>
      <c r="BG103" s="621">
        <f t="shared" si="4"/>
        <v>0.2</v>
      </c>
      <c r="BH103" s="257">
        <f t="shared" si="5"/>
        <v>0.2</v>
      </c>
      <c r="BI103" s="282">
        <f>BH103*Pesos!I43</f>
        <v>5.8500000000000002E-3</v>
      </c>
      <c r="BJ103" s="686"/>
      <c r="BK103" s="28" t="s">
        <v>412</v>
      </c>
      <c r="BL103" s="674"/>
    </row>
    <row r="104" spans="1:64" ht="54.6" customHeight="1">
      <c r="A104" s="797"/>
      <c r="B104" s="770"/>
      <c r="C104" s="770"/>
      <c r="D104" s="687"/>
      <c r="E104" s="675"/>
      <c r="F104" s="675"/>
      <c r="G104" s="675"/>
      <c r="H104" s="675"/>
      <c r="I104" s="675"/>
      <c r="J104" s="675"/>
      <c r="K104" s="675"/>
      <c r="L104" s="675"/>
      <c r="M104" s="675"/>
      <c r="N104" s="675"/>
      <c r="O104" s="675"/>
      <c r="P104" s="675"/>
      <c r="Q104" s="672"/>
      <c r="R104" s="672"/>
      <c r="S104" s="672"/>
      <c r="T104" s="672"/>
      <c r="U104" s="675"/>
      <c r="V104" s="71" t="s">
        <v>240</v>
      </c>
      <c r="W104" s="20" t="s">
        <v>241</v>
      </c>
      <c r="X104" s="28" t="s">
        <v>242</v>
      </c>
      <c r="Y104" s="102" t="s">
        <v>33</v>
      </c>
      <c r="Z104" s="194">
        <v>20</v>
      </c>
      <c r="AA104" s="29"/>
      <c r="AB104" s="30" t="s">
        <v>30</v>
      </c>
      <c r="AC104" s="127">
        <v>0</v>
      </c>
      <c r="AD104" s="127">
        <v>0</v>
      </c>
      <c r="AE104" s="127">
        <v>4</v>
      </c>
      <c r="AF104" s="125">
        <v>0</v>
      </c>
      <c r="AG104" s="125">
        <v>0</v>
      </c>
      <c r="AH104" s="125">
        <v>4</v>
      </c>
      <c r="AI104" s="125">
        <v>0</v>
      </c>
      <c r="AJ104" s="125">
        <v>0</v>
      </c>
      <c r="AK104" s="125">
        <v>4</v>
      </c>
      <c r="AL104" s="125">
        <v>0</v>
      </c>
      <c r="AM104" s="125">
        <v>0</v>
      </c>
      <c r="AN104" s="125">
        <v>4</v>
      </c>
      <c r="AO104" s="125">
        <v>0</v>
      </c>
      <c r="AP104" s="125">
        <v>0</v>
      </c>
      <c r="AQ104" s="125">
        <v>4</v>
      </c>
      <c r="AR104" s="166">
        <v>0</v>
      </c>
      <c r="AS104" s="166">
        <v>0</v>
      </c>
      <c r="AT104" s="166">
        <v>0</v>
      </c>
      <c r="AU104" s="29"/>
      <c r="AV104" s="29"/>
      <c r="AW104" s="29"/>
      <c r="AX104" s="29"/>
      <c r="AY104" s="29"/>
      <c r="AZ104" s="29"/>
      <c r="BA104" s="29"/>
      <c r="BB104" s="29"/>
      <c r="BC104" s="29"/>
      <c r="BD104" s="29"/>
      <c r="BE104" s="29"/>
      <c r="BF104" s="344"/>
      <c r="BG104" s="621">
        <f t="shared" si="4"/>
        <v>0</v>
      </c>
      <c r="BH104" s="257">
        <f t="shared" si="5"/>
        <v>0</v>
      </c>
      <c r="BI104" s="282">
        <f>BH104*Pesos!I44</f>
        <v>0</v>
      </c>
      <c r="BJ104" s="687"/>
      <c r="BK104" s="32" t="s">
        <v>399</v>
      </c>
      <c r="BL104" s="675"/>
    </row>
    <row r="105" spans="1:64" ht="127.5">
      <c r="A105" s="797"/>
      <c r="B105" s="770"/>
      <c r="C105" s="770"/>
      <c r="D105" s="772" t="s">
        <v>243</v>
      </c>
      <c r="E105" s="24"/>
      <c r="F105" s="24"/>
      <c r="G105" s="24"/>
      <c r="H105" s="24"/>
      <c r="I105" s="24"/>
      <c r="J105" s="24"/>
      <c r="K105" s="24"/>
      <c r="L105" s="24"/>
      <c r="M105" s="24" t="s">
        <v>30</v>
      </c>
      <c r="N105" s="24"/>
      <c r="O105" s="24"/>
      <c r="P105" s="24"/>
      <c r="Q105" s="23" t="s">
        <v>819</v>
      </c>
      <c r="R105" s="20" t="s">
        <v>818</v>
      </c>
      <c r="S105" s="20" t="s">
        <v>245</v>
      </c>
      <c r="T105" s="23" t="s">
        <v>814</v>
      </c>
      <c r="U105" s="23" t="s">
        <v>246</v>
      </c>
      <c r="V105" s="71" t="s">
        <v>247</v>
      </c>
      <c r="W105" s="20" t="s">
        <v>248</v>
      </c>
      <c r="X105" s="28" t="s">
        <v>249</v>
      </c>
      <c r="Y105" s="102" t="s">
        <v>33</v>
      </c>
      <c r="Z105" s="102">
        <v>20</v>
      </c>
      <c r="AA105" s="31" t="s">
        <v>30</v>
      </c>
      <c r="AB105" s="30"/>
      <c r="AC105" s="127">
        <v>0</v>
      </c>
      <c r="AD105" s="127">
        <v>2</v>
      </c>
      <c r="AE105" s="127">
        <v>2</v>
      </c>
      <c r="AF105" s="128">
        <v>0</v>
      </c>
      <c r="AG105" s="128">
        <v>2</v>
      </c>
      <c r="AH105" s="128">
        <v>2</v>
      </c>
      <c r="AI105" s="128">
        <v>0</v>
      </c>
      <c r="AJ105" s="128">
        <v>2</v>
      </c>
      <c r="AK105" s="128">
        <v>2</v>
      </c>
      <c r="AL105" s="128">
        <v>0</v>
      </c>
      <c r="AM105" s="128">
        <v>2</v>
      </c>
      <c r="AN105" s="128">
        <v>2</v>
      </c>
      <c r="AO105" s="128">
        <v>0</v>
      </c>
      <c r="AP105" s="128">
        <v>2</v>
      </c>
      <c r="AQ105" s="128">
        <v>2</v>
      </c>
      <c r="AR105" s="167">
        <v>2</v>
      </c>
      <c r="AS105" s="166">
        <v>0</v>
      </c>
      <c r="AT105" s="167">
        <v>2</v>
      </c>
      <c r="AU105" s="29"/>
      <c r="AV105" s="29"/>
      <c r="AW105" s="29"/>
      <c r="AX105" s="29"/>
      <c r="AY105" s="29"/>
      <c r="AZ105" s="29"/>
      <c r="BA105" s="29"/>
      <c r="BB105" s="29"/>
      <c r="BC105" s="29"/>
      <c r="BD105" s="29"/>
      <c r="BE105" s="29"/>
      <c r="BF105" s="344"/>
      <c r="BG105" s="621">
        <f t="shared" si="4"/>
        <v>0.2</v>
      </c>
      <c r="BH105" s="279">
        <f t="shared" si="5"/>
        <v>0.2</v>
      </c>
      <c r="BI105" s="283">
        <f>BH105*Pesos!I45</f>
        <v>4.6800000000000001E-3</v>
      </c>
      <c r="BJ105" s="95" t="s">
        <v>250</v>
      </c>
      <c r="BK105" s="32" t="s">
        <v>412</v>
      </c>
      <c r="BL105" s="20" t="s">
        <v>409</v>
      </c>
    </row>
    <row r="106" spans="1:64" s="62" customFormat="1" ht="76.5">
      <c r="A106" s="797"/>
      <c r="B106" s="770"/>
      <c r="C106" s="770"/>
      <c r="D106" s="776"/>
      <c r="E106" s="693"/>
      <c r="F106" s="693" t="s">
        <v>30</v>
      </c>
      <c r="G106" s="693" t="s">
        <v>30</v>
      </c>
      <c r="H106" s="693" t="s">
        <v>30</v>
      </c>
      <c r="I106" s="693"/>
      <c r="J106" s="693"/>
      <c r="K106" s="693"/>
      <c r="L106" s="693"/>
      <c r="M106" s="693"/>
      <c r="N106" s="693"/>
      <c r="O106" s="693"/>
      <c r="P106" s="693"/>
      <c r="Q106" s="23" t="s">
        <v>438</v>
      </c>
      <c r="R106" s="20" t="s">
        <v>386</v>
      </c>
      <c r="S106" s="20" t="s">
        <v>388</v>
      </c>
      <c r="T106" s="23" t="s">
        <v>815</v>
      </c>
      <c r="U106" s="682" t="s">
        <v>251</v>
      </c>
      <c r="V106" s="676" t="s">
        <v>252</v>
      </c>
      <c r="W106" s="20" t="s">
        <v>447</v>
      </c>
      <c r="X106" s="64" t="s">
        <v>383</v>
      </c>
      <c r="Y106" s="102" t="s">
        <v>33</v>
      </c>
      <c r="Z106" s="102">
        <v>1</v>
      </c>
      <c r="AA106" s="678" t="s">
        <v>30</v>
      </c>
      <c r="AB106" s="680"/>
      <c r="AC106" s="129">
        <v>0</v>
      </c>
      <c r="AD106" s="129">
        <v>0</v>
      </c>
      <c r="AE106" s="129">
        <v>0</v>
      </c>
      <c r="AF106" s="130">
        <v>0.2</v>
      </c>
      <c r="AG106" s="130">
        <v>0.2</v>
      </c>
      <c r="AH106" s="130">
        <v>0.1</v>
      </c>
      <c r="AI106" s="130">
        <v>0.1</v>
      </c>
      <c r="AJ106" s="130">
        <v>0.2</v>
      </c>
      <c r="AK106" s="130">
        <v>0.2</v>
      </c>
      <c r="AL106" s="130">
        <v>0</v>
      </c>
      <c r="AM106" s="130">
        <v>0</v>
      </c>
      <c r="AN106" s="130">
        <v>0</v>
      </c>
      <c r="AO106" s="130">
        <v>0</v>
      </c>
      <c r="AP106" s="130">
        <v>0</v>
      </c>
      <c r="AQ106" s="130">
        <v>0</v>
      </c>
      <c r="AR106" s="131">
        <v>0</v>
      </c>
      <c r="AS106" s="131">
        <v>0</v>
      </c>
      <c r="AT106" s="131">
        <v>0</v>
      </c>
      <c r="AU106" s="67"/>
      <c r="AV106" s="67"/>
      <c r="AW106" s="67"/>
      <c r="AX106" s="67"/>
      <c r="AY106" s="67"/>
      <c r="AZ106" s="67"/>
      <c r="BA106" s="67"/>
      <c r="BB106" s="67"/>
      <c r="BC106" s="67"/>
      <c r="BD106" s="67"/>
      <c r="BE106" s="67"/>
      <c r="BF106" s="345"/>
      <c r="BG106" s="622">
        <f t="shared" si="4"/>
        <v>0</v>
      </c>
      <c r="BH106" s="689">
        <f>SUM(BG106:BG108)/3</f>
        <v>0</v>
      </c>
      <c r="BI106" s="688">
        <f>BH106*Pesos!I46</f>
        <v>0</v>
      </c>
      <c r="BJ106" s="684" t="s">
        <v>253</v>
      </c>
      <c r="BK106" s="682" t="s">
        <v>391</v>
      </c>
      <c r="BL106" s="682" t="s">
        <v>431</v>
      </c>
    </row>
    <row r="107" spans="1:64" s="62" customFormat="1" ht="117.6" customHeight="1">
      <c r="A107" s="797"/>
      <c r="B107" s="770"/>
      <c r="C107" s="770"/>
      <c r="D107" s="776"/>
      <c r="E107" s="694"/>
      <c r="F107" s="694"/>
      <c r="G107" s="694"/>
      <c r="H107" s="694"/>
      <c r="I107" s="694"/>
      <c r="J107" s="694"/>
      <c r="K107" s="694"/>
      <c r="L107" s="694"/>
      <c r="M107" s="694"/>
      <c r="N107" s="694"/>
      <c r="O107" s="694"/>
      <c r="P107" s="694"/>
      <c r="Q107" s="23" t="s">
        <v>439</v>
      </c>
      <c r="R107" s="20" t="s">
        <v>387</v>
      </c>
      <c r="S107" s="20" t="s">
        <v>389</v>
      </c>
      <c r="T107" s="23" t="s">
        <v>816</v>
      </c>
      <c r="U107" s="683"/>
      <c r="V107" s="677"/>
      <c r="W107" s="20" t="s">
        <v>381</v>
      </c>
      <c r="X107" s="64" t="s">
        <v>384</v>
      </c>
      <c r="Y107" s="102" t="s">
        <v>33</v>
      </c>
      <c r="Z107" s="102">
        <v>1</v>
      </c>
      <c r="AA107" s="679"/>
      <c r="AB107" s="681"/>
      <c r="AC107" s="131">
        <v>0</v>
      </c>
      <c r="AD107" s="131">
        <v>0</v>
      </c>
      <c r="AE107" s="131">
        <v>0</v>
      </c>
      <c r="AF107" s="125">
        <v>0.1</v>
      </c>
      <c r="AG107" s="125">
        <v>0.3</v>
      </c>
      <c r="AH107" s="125">
        <v>0.2</v>
      </c>
      <c r="AI107" s="125">
        <v>0.1</v>
      </c>
      <c r="AJ107" s="125">
        <v>0.2</v>
      </c>
      <c r="AK107" s="125">
        <v>0.2</v>
      </c>
      <c r="AL107" s="125">
        <v>0</v>
      </c>
      <c r="AM107" s="125">
        <v>0</v>
      </c>
      <c r="AN107" s="125">
        <v>0</v>
      </c>
      <c r="AO107" s="125">
        <v>0</v>
      </c>
      <c r="AP107" s="125">
        <v>0</v>
      </c>
      <c r="AQ107" s="125">
        <v>0</v>
      </c>
      <c r="AR107" s="131">
        <v>0</v>
      </c>
      <c r="AS107" s="131">
        <v>0</v>
      </c>
      <c r="AT107" s="131">
        <v>0</v>
      </c>
      <c r="AU107" s="67"/>
      <c r="AV107" s="67"/>
      <c r="AW107" s="67"/>
      <c r="AX107" s="67"/>
      <c r="AY107" s="67"/>
      <c r="AZ107" s="67"/>
      <c r="BA107" s="67"/>
      <c r="BB107" s="67"/>
      <c r="BC107" s="67"/>
      <c r="BD107" s="67"/>
      <c r="BE107" s="67"/>
      <c r="BF107" s="345"/>
      <c r="BG107" s="622">
        <f t="shared" si="4"/>
        <v>0</v>
      </c>
      <c r="BH107" s="689"/>
      <c r="BI107" s="688"/>
      <c r="BJ107" s="685"/>
      <c r="BK107" s="683"/>
      <c r="BL107" s="683"/>
    </row>
    <row r="108" spans="1:64" ht="89.25">
      <c r="A108" s="797"/>
      <c r="B108" s="770"/>
      <c r="C108" s="770"/>
      <c r="D108" s="686"/>
      <c r="E108" s="694"/>
      <c r="F108" s="694"/>
      <c r="G108" s="694"/>
      <c r="H108" s="694"/>
      <c r="I108" s="694"/>
      <c r="J108" s="694"/>
      <c r="K108" s="694"/>
      <c r="L108" s="694"/>
      <c r="M108" s="694"/>
      <c r="N108" s="694"/>
      <c r="O108" s="694"/>
      <c r="P108" s="694"/>
      <c r="Q108" s="106" t="s">
        <v>440</v>
      </c>
      <c r="R108" s="544" t="s">
        <v>441</v>
      </c>
      <c r="S108" s="544" t="s">
        <v>390</v>
      </c>
      <c r="T108" s="107" t="s">
        <v>817</v>
      </c>
      <c r="U108" s="683"/>
      <c r="V108" s="677"/>
      <c r="W108" s="106" t="s">
        <v>382</v>
      </c>
      <c r="X108" s="108" t="s">
        <v>385</v>
      </c>
      <c r="Y108" s="108" t="s">
        <v>33</v>
      </c>
      <c r="Z108" s="108">
        <v>1</v>
      </c>
      <c r="AA108" s="679"/>
      <c r="AB108" s="681"/>
      <c r="AC108" s="168">
        <v>0</v>
      </c>
      <c r="AD108" s="168">
        <v>0</v>
      </c>
      <c r="AE108" s="168">
        <v>0</v>
      </c>
      <c r="AF108" s="169">
        <v>0</v>
      </c>
      <c r="AG108" s="169">
        <v>0.2</v>
      </c>
      <c r="AH108" s="169">
        <v>0.2</v>
      </c>
      <c r="AI108" s="169">
        <v>0.2</v>
      </c>
      <c r="AJ108" s="169">
        <v>0.2</v>
      </c>
      <c r="AK108" s="169">
        <v>0.2</v>
      </c>
      <c r="AL108" s="169">
        <v>0.2</v>
      </c>
      <c r="AM108" s="169">
        <v>0</v>
      </c>
      <c r="AN108" s="169">
        <v>0</v>
      </c>
      <c r="AO108" s="169">
        <v>0</v>
      </c>
      <c r="AP108" s="169">
        <v>0</v>
      </c>
      <c r="AQ108" s="169">
        <v>0</v>
      </c>
      <c r="AR108" s="168">
        <v>0</v>
      </c>
      <c r="AS108" s="168">
        <v>0</v>
      </c>
      <c r="AT108" s="168">
        <v>0</v>
      </c>
      <c r="AU108" s="170"/>
      <c r="AV108" s="170"/>
      <c r="AW108" s="170"/>
      <c r="AX108" s="29"/>
      <c r="AY108" s="29"/>
      <c r="AZ108" s="29"/>
      <c r="BA108" s="29"/>
      <c r="BB108" s="29"/>
      <c r="BC108" s="29"/>
      <c r="BD108" s="29"/>
      <c r="BE108" s="29"/>
      <c r="BF108" s="344"/>
      <c r="BG108" s="621">
        <f t="shared" si="4"/>
        <v>0</v>
      </c>
      <c r="BH108" s="689"/>
      <c r="BI108" s="688"/>
      <c r="BJ108" s="685"/>
      <c r="BK108" s="683"/>
      <c r="BL108" s="683"/>
    </row>
    <row r="109" spans="1:64" s="62" customFormat="1" ht="66.75" customHeight="1">
      <c r="A109" s="797"/>
      <c r="B109" s="770"/>
      <c r="C109" s="770"/>
      <c r="D109" s="771" t="s">
        <v>254</v>
      </c>
      <c r="E109" s="690"/>
      <c r="F109" s="690"/>
      <c r="G109" s="690"/>
      <c r="H109" s="690"/>
      <c r="I109" s="690"/>
      <c r="J109" s="690"/>
      <c r="K109" s="690"/>
      <c r="L109" s="690"/>
      <c r="M109" s="690"/>
      <c r="N109" s="690"/>
      <c r="O109" s="690"/>
      <c r="P109" s="690" t="s">
        <v>30</v>
      </c>
      <c r="Q109" s="657" t="s">
        <v>437</v>
      </c>
      <c r="R109" s="657" t="s">
        <v>461</v>
      </c>
      <c r="S109" s="657" t="s">
        <v>460</v>
      </c>
      <c r="T109" s="657" t="s">
        <v>820</v>
      </c>
      <c r="U109" s="657" t="s">
        <v>254</v>
      </c>
      <c r="V109" s="654" t="s">
        <v>255</v>
      </c>
      <c r="W109" s="657" t="s">
        <v>463</v>
      </c>
      <c r="X109" s="104" t="s">
        <v>469</v>
      </c>
      <c r="Y109" s="104" t="s">
        <v>464</v>
      </c>
      <c r="Z109" s="104">
        <v>1</v>
      </c>
      <c r="AA109" s="661" t="s">
        <v>30</v>
      </c>
      <c r="AB109" s="664"/>
      <c r="AC109" s="174">
        <v>0</v>
      </c>
      <c r="AD109" s="174">
        <v>0</v>
      </c>
      <c r="AE109" s="174">
        <v>0</v>
      </c>
      <c r="AF109" s="177">
        <v>0</v>
      </c>
      <c r="AG109" s="177">
        <v>1</v>
      </c>
      <c r="AH109" s="177">
        <v>0</v>
      </c>
      <c r="AI109" s="177">
        <v>0</v>
      </c>
      <c r="AJ109" s="177">
        <v>0</v>
      </c>
      <c r="AK109" s="177">
        <v>0</v>
      </c>
      <c r="AL109" s="177">
        <v>0</v>
      </c>
      <c r="AM109" s="177">
        <v>0</v>
      </c>
      <c r="AN109" s="177">
        <v>0</v>
      </c>
      <c r="AO109" s="177">
        <v>0</v>
      </c>
      <c r="AP109" s="177">
        <v>0</v>
      </c>
      <c r="AQ109" s="177">
        <v>0</v>
      </c>
      <c r="AR109" s="174">
        <v>0</v>
      </c>
      <c r="AS109" s="174">
        <v>0</v>
      </c>
      <c r="AT109" s="174">
        <v>0</v>
      </c>
      <c r="AU109" s="175"/>
      <c r="AV109" s="175"/>
      <c r="AW109" s="175"/>
      <c r="AX109" s="176"/>
      <c r="AY109" s="170"/>
      <c r="AZ109" s="170"/>
      <c r="BA109" s="170"/>
      <c r="BB109" s="170"/>
      <c r="BC109" s="170"/>
      <c r="BD109" s="170"/>
      <c r="BE109" s="170"/>
      <c r="BF109" s="346"/>
      <c r="BG109" s="623">
        <f t="shared" si="4"/>
        <v>0</v>
      </c>
      <c r="BH109" s="689">
        <f>AVERAGE(BG109:BG114)</f>
        <v>0</v>
      </c>
      <c r="BI109" s="688">
        <f>BH109*Pesos!I47</f>
        <v>0</v>
      </c>
      <c r="BJ109" s="278" t="s">
        <v>467</v>
      </c>
      <c r="BK109" s="110" t="s">
        <v>499</v>
      </c>
      <c r="BL109" s="660" t="s">
        <v>473</v>
      </c>
    </row>
    <row r="110" spans="1:64" s="105" customFormat="1" ht="66.75" customHeight="1">
      <c r="A110" s="797"/>
      <c r="B110" s="770"/>
      <c r="C110" s="770"/>
      <c r="D110" s="771"/>
      <c r="E110" s="690"/>
      <c r="F110" s="690"/>
      <c r="G110" s="690"/>
      <c r="H110" s="690"/>
      <c r="I110" s="690"/>
      <c r="J110" s="690"/>
      <c r="K110" s="690"/>
      <c r="L110" s="690"/>
      <c r="M110" s="690"/>
      <c r="N110" s="690"/>
      <c r="O110" s="690"/>
      <c r="P110" s="690"/>
      <c r="Q110" s="658"/>
      <c r="R110" s="658"/>
      <c r="S110" s="658"/>
      <c r="T110" s="658"/>
      <c r="U110" s="658"/>
      <c r="V110" s="655"/>
      <c r="W110" s="658"/>
      <c r="X110" s="104" t="s">
        <v>465</v>
      </c>
      <c r="Y110" s="104" t="s">
        <v>464</v>
      </c>
      <c r="Z110" s="104">
        <v>1</v>
      </c>
      <c r="AA110" s="662"/>
      <c r="AB110" s="665"/>
      <c r="AC110" s="174">
        <v>0</v>
      </c>
      <c r="AD110" s="174">
        <v>0</v>
      </c>
      <c r="AE110" s="174">
        <v>0</v>
      </c>
      <c r="AF110" s="177">
        <v>0</v>
      </c>
      <c r="AG110" s="174">
        <v>0</v>
      </c>
      <c r="AH110" s="177">
        <v>1</v>
      </c>
      <c r="AI110" s="177">
        <v>0</v>
      </c>
      <c r="AJ110" s="177">
        <v>0</v>
      </c>
      <c r="AK110" s="177">
        <v>0</v>
      </c>
      <c r="AL110" s="177">
        <v>0</v>
      </c>
      <c r="AM110" s="177">
        <v>0</v>
      </c>
      <c r="AN110" s="177">
        <v>0</v>
      </c>
      <c r="AO110" s="177">
        <v>0</v>
      </c>
      <c r="AP110" s="177">
        <v>0</v>
      </c>
      <c r="AQ110" s="177">
        <v>0</v>
      </c>
      <c r="AR110" s="177">
        <v>0</v>
      </c>
      <c r="AS110" s="177">
        <v>0</v>
      </c>
      <c r="AT110" s="177">
        <v>0</v>
      </c>
      <c r="AU110" s="175"/>
      <c r="AV110" s="175"/>
      <c r="AW110" s="175"/>
      <c r="AX110" s="173"/>
      <c r="AY110" s="173"/>
      <c r="AZ110" s="173"/>
      <c r="BA110" s="173"/>
      <c r="BB110" s="173"/>
      <c r="BC110" s="173"/>
      <c r="BD110" s="173"/>
      <c r="BE110" s="173"/>
      <c r="BF110" s="347"/>
      <c r="BG110" s="624">
        <f t="shared" si="4"/>
        <v>0</v>
      </c>
      <c r="BH110" s="689"/>
      <c r="BI110" s="688"/>
      <c r="BJ110" s="278" t="s">
        <v>468</v>
      </c>
      <c r="BK110" s="222" t="s">
        <v>499</v>
      </c>
      <c r="BL110" s="660"/>
    </row>
    <row r="111" spans="1:64" s="105" customFormat="1" ht="66.75" customHeight="1">
      <c r="A111" s="797"/>
      <c r="B111" s="770"/>
      <c r="C111" s="770"/>
      <c r="D111" s="771"/>
      <c r="E111" s="690"/>
      <c r="F111" s="690"/>
      <c r="G111" s="690"/>
      <c r="H111" s="690"/>
      <c r="I111" s="690"/>
      <c r="J111" s="690"/>
      <c r="K111" s="690"/>
      <c r="L111" s="690"/>
      <c r="M111" s="690"/>
      <c r="N111" s="690"/>
      <c r="O111" s="690"/>
      <c r="P111" s="690"/>
      <c r="Q111" s="658"/>
      <c r="R111" s="658"/>
      <c r="S111" s="658"/>
      <c r="T111" s="658"/>
      <c r="U111" s="658"/>
      <c r="V111" s="655"/>
      <c r="W111" s="658"/>
      <c r="X111" s="104" t="s">
        <v>471</v>
      </c>
      <c r="Y111" s="104" t="s">
        <v>112</v>
      </c>
      <c r="Z111" s="104">
        <v>6</v>
      </c>
      <c r="AA111" s="662"/>
      <c r="AB111" s="665"/>
      <c r="AC111" s="174">
        <v>0</v>
      </c>
      <c r="AD111" s="174">
        <v>0</v>
      </c>
      <c r="AE111" s="174">
        <v>0</v>
      </c>
      <c r="AF111" s="177">
        <v>0</v>
      </c>
      <c r="AG111" s="174">
        <v>0</v>
      </c>
      <c r="AH111" s="177">
        <v>0</v>
      </c>
      <c r="AI111" s="177">
        <v>0</v>
      </c>
      <c r="AJ111" s="177">
        <v>0</v>
      </c>
      <c r="AK111" s="214">
        <v>2</v>
      </c>
      <c r="AL111" s="214">
        <v>0</v>
      </c>
      <c r="AM111" s="214">
        <v>0</v>
      </c>
      <c r="AN111" s="214">
        <v>2</v>
      </c>
      <c r="AO111" s="214">
        <v>0</v>
      </c>
      <c r="AP111" s="214">
        <v>0</v>
      </c>
      <c r="AQ111" s="214">
        <v>2</v>
      </c>
      <c r="AR111" s="214">
        <v>0</v>
      </c>
      <c r="AS111" s="214">
        <v>0</v>
      </c>
      <c r="AT111" s="177">
        <v>0</v>
      </c>
      <c r="AU111" s="175"/>
      <c r="AV111" s="175"/>
      <c r="AW111" s="175"/>
      <c r="AX111" s="173"/>
      <c r="AY111" s="173"/>
      <c r="AZ111" s="173"/>
      <c r="BA111" s="173"/>
      <c r="BB111" s="173"/>
      <c r="BC111" s="173"/>
      <c r="BD111" s="173"/>
      <c r="BE111" s="173"/>
      <c r="BF111" s="347"/>
      <c r="BG111" s="624">
        <f t="shared" si="4"/>
        <v>0</v>
      </c>
      <c r="BH111" s="689"/>
      <c r="BI111" s="688"/>
      <c r="BJ111" s="667" t="s">
        <v>472</v>
      </c>
      <c r="BK111" s="222" t="s">
        <v>499</v>
      </c>
      <c r="BL111" s="660"/>
    </row>
    <row r="112" spans="1:64" s="105" customFormat="1" ht="66.75" customHeight="1">
      <c r="A112" s="797"/>
      <c r="B112" s="770"/>
      <c r="C112" s="770"/>
      <c r="D112" s="771"/>
      <c r="E112" s="690"/>
      <c r="F112" s="690"/>
      <c r="G112" s="690"/>
      <c r="H112" s="690"/>
      <c r="I112" s="690"/>
      <c r="J112" s="690"/>
      <c r="K112" s="690"/>
      <c r="L112" s="690"/>
      <c r="M112" s="690"/>
      <c r="N112" s="690"/>
      <c r="O112" s="690"/>
      <c r="P112" s="690"/>
      <c r="Q112" s="658"/>
      <c r="R112" s="658"/>
      <c r="S112" s="658"/>
      <c r="T112" s="658"/>
      <c r="U112" s="658"/>
      <c r="V112" s="655"/>
      <c r="W112" s="658"/>
      <c r="X112" s="104" t="s">
        <v>466</v>
      </c>
      <c r="Y112" s="104" t="s">
        <v>112</v>
      </c>
      <c r="Z112" s="104">
        <v>40</v>
      </c>
      <c r="AA112" s="662"/>
      <c r="AB112" s="665"/>
      <c r="AC112" s="174">
        <v>0</v>
      </c>
      <c r="AD112" s="174">
        <v>0</v>
      </c>
      <c r="AE112" s="214">
        <v>0</v>
      </c>
      <c r="AF112" s="214">
        <v>0</v>
      </c>
      <c r="AG112" s="214">
        <v>0</v>
      </c>
      <c r="AH112" s="214">
        <v>10</v>
      </c>
      <c r="AI112" s="214">
        <v>0</v>
      </c>
      <c r="AJ112" s="214">
        <v>0</v>
      </c>
      <c r="AK112" s="214">
        <v>10</v>
      </c>
      <c r="AL112" s="214">
        <v>0</v>
      </c>
      <c r="AM112" s="214">
        <v>0</v>
      </c>
      <c r="AN112" s="214">
        <v>10</v>
      </c>
      <c r="AO112" s="214">
        <v>0</v>
      </c>
      <c r="AP112" s="214">
        <v>0</v>
      </c>
      <c r="AQ112" s="214">
        <v>10</v>
      </c>
      <c r="AR112" s="214">
        <v>0</v>
      </c>
      <c r="AS112" s="214">
        <v>0</v>
      </c>
      <c r="AT112" s="214">
        <v>0</v>
      </c>
      <c r="AU112" s="175"/>
      <c r="AV112" s="175"/>
      <c r="AW112" s="175"/>
      <c r="AX112" s="173"/>
      <c r="AY112" s="173"/>
      <c r="AZ112" s="173"/>
      <c r="BA112" s="173"/>
      <c r="BB112" s="173"/>
      <c r="BC112" s="173"/>
      <c r="BD112" s="173"/>
      <c r="BE112" s="173"/>
      <c r="BF112" s="347"/>
      <c r="BG112" s="624">
        <f t="shared" si="4"/>
        <v>0</v>
      </c>
      <c r="BH112" s="689"/>
      <c r="BI112" s="688"/>
      <c r="BJ112" s="668"/>
      <c r="BK112" s="222" t="s">
        <v>499</v>
      </c>
      <c r="BL112" s="660"/>
    </row>
    <row r="113" spans="1:64" s="105" customFormat="1" ht="44.25" customHeight="1">
      <c r="A113" s="797"/>
      <c r="B113" s="770"/>
      <c r="C113" s="770"/>
      <c r="D113" s="771"/>
      <c r="E113" s="690"/>
      <c r="F113" s="690"/>
      <c r="G113" s="690"/>
      <c r="H113" s="690"/>
      <c r="I113" s="690"/>
      <c r="J113" s="690"/>
      <c r="K113" s="690"/>
      <c r="L113" s="690"/>
      <c r="M113" s="690"/>
      <c r="N113" s="690"/>
      <c r="O113" s="690"/>
      <c r="P113" s="690"/>
      <c r="Q113" s="658"/>
      <c r="R113" s="658"/>
      <c r="S113" s="658"/>
      <c r="T113" s="658"/>
      <c r="U113" s="658"/>
      <c r="V113" s="655"/>
      <c r="W113" s="658"/>
      <c r="X113" s="110" t="s">
        <v>470</v>
      </c>
      <c r="Y113" s="110" t="s">
        <v>112</v>
      </c>
      <c r="Z113" s="104">
        <v>20</v>
      </c>
      <c r="AA113" s="662"/>
      <c r="AB113" s="665"/>
      <c r="AC113" s="129">
        <v>0</v>
      </c>
      <c r="AD113" s="129">
        <v>0</v>
      </c>
      <c r="AE113" s="129">
        <v>0</v>
      </c>
      <c r="AF113" s="130">
        <v>0</v>
      </c>
      <c r="AG113" s="130">
        <v>0</v>
      </c>
      <c r="AH113" s="130">
        <v>5</v>
      </c>
      <c r="AI113" s="130">
        <v>0</v>
      </c>
      <c r="AJ113" s="130">
        <v>0</v>
      </c>
      <c r="AK113" s="130">
        <v>5</v>
      </c>
      <c r="AL113" s="130">
        <v>0</v>
      </c>
      <c r="AM113" s="130">
        <v>0</v>
      </c>
      <c r="AN113" s="130">
        <v>5</v>
      </c>
      <c r="AO113" s="130">
        <v>0</v>
      </c>
      <c r="AP113" s="130">
        <v>0</v>
      </c>
      <c r="AQ113" s="130">
        <v>5</v>
      </c>
      <c r="AR113" s="129">
        <v>0</v>
      </c>
      <c r="AS113" s="129">
        <v>0</v>
      </c>
      <c r="AT113" s="129">
        <v>0</v>
      </c>
      <c r="AU113" s="173"/>
      <c r="AV113" s="173"/>
      <c r="AW113" s="173"/>
      <c r="AX113" s="173"/>
      <c r="AY113" s="173"/>
      <c r="AZ113" s="173"/>
      <c r="BA113" s="173"/>
      <c r="BB113" s="173"/>
      <c r="BC113" s="173"/>
      <c r="BD113" s="173"/>
      <c r="BE113" s="173"/>
      <c r="BF113" s="347"/>
      <c r="BG113" s="624">
        <f t="shared" si="4"/>
        <v>0</v>
      </c>
      <c r="BH113" s="689"/>
      <c r="BI113" s="688"/>
      <c r="BJ113" s="668"/>
      <c r="BK113" s="222" t="s">
        <v>499</v>
      </c>
      <c r="BL113" s="660"/>
    </row>
    <row r="114" spans="1:64" s="105" customFormat="1" ht="63" customHeight="1">
      <c r="A114" s="798"/>
      <c r="B114" s="770"/>
      <c r="C114" s="770"/>
      <c r="D114" s="771"/>
      <c r="E114" s="690"/>
      <c r="F114" s="690"/>
      <c r="G114" s="690"/>
      <c r="H114" s="690"/>
      <c r="I114" s="690"/>
      <c r="J114" s="690"/>
      <c r="K114" s="690"/>
      <c r="L114" s="690"/>
      <c r="M114" s="690"/>
      <c r="N114" s="690"/>
      <c r="O114" s="690"/>
      <c r="P114" s="690"/>
      <c r="Q114" s="659"/>
      <c r="R114" s="659"/>
      <c r="S114" s="659"/>
      <c r="T114" s="659"/>
      <c r="U114" s="659"/>
      <c r="V114" s="656"/>
      <c r="W114" s="659"/>
      <c r="X114" s="110" t="s">
        <v>462</v>
      </c>
      <c r="Y114" s="110" t="s">
        <v>112</v>
      </c>
      <c r="Z114" s="110">
        <v>20</v>
      </c>
      <c r="AA114" s="663"/>
      <c r="AB114" s="666"/>
      <c r="AC114" s="129">
        <v>0</v>
      </c>
      <c r="AD114" s="129">
        <v>0</v>
      </c>
      <c r="AE114" s="129">
        <v>0</v>
      </c>
      <c r="AF114" s="130">
        <v>0</v>
      </c>
      <c r="AG114" s="130">
        <v>0</v>
      </c>
      <c r="AH114" s="130">
        <v>5</v>
      </c>
      <c r="AI114" s="130">
        <v>0</v>
      </c>
      <c r="AJ114" s="130">
        <v>0</v>
      </c>
      <c r="AK114" s="130">
        <v>5</v>
      </c>
      <c r="AL114" s="130">
        <v>0</v>
      </c>
      <c r="AM114" s="130">
        <v>0</v>
      </c>
      <c r="AN114" s="130">
        <v>5</v>
      </c>
      <c r="AO114" s="130">
        <v>0</v>
      </c>
      <c r="AP114" s="130">
        <v>0</v>
      </c>
      <c r="AQ114" s="130">
        <v>5</v>
      </c>
      <c r="AR114" s="129">
        <v>0</v>
      </c>
      <c r="AS114" s="129">
        <v>0</v>
      </c>
      <c r="AT114" s="129">
        <v>0</v>
      </c>
      <c r="AU114" s="173"/>
      <c r="AV114" s="173"/>
      <c r="AW114" s="173"/>
      <c r="AX114" s="173"/>
      <c r="AY114" s="173"/>
      <c r="AZ114" s="173"/>
      <c r="BA114" s="173"/>
      <c r="BB114" s="173"/>
      <c r="BC114" s="173"/>
      <c r="BD114" s="173"/>
      <c r="BE114" s="173"/>
      <c r="BF114" s="347"/>
      <c r="BG114" s="624">
        <f t="shared" si="4"/>
        <v>0</v>
      </c>
      <c r="BH114" s="689"/>
      <c r="BI114" s="688"/>
      <c r="BJ114" s="669"/>
      <c r="BK114" s="222" t="s">
        <v>499</v>
      </c>
      <c r="BL114" s="660"/>
    </row>
    <row r="115" spans="1:64" ht="15.75" customHeight="1">
      <c r="A115" s="35" t="s">
        <v>20</v>
      </c>
      <c r="B115" s="36"/>
      <c r="C115" s="36"/>
      <c r="D115" s="37"/>
      <c r="E115" s="36"/>
      <c r="F115" s="33"/>
      <c r="G115" s="33"/>
      <c r="H115" s="33"/>
      <c r="I115" s="33"/>
      <c r="J115" s="33"/>
      <c r="K115" s="33"/>
      <c r="L115" s="33"/>
      <c r="M115" s="33"/>
      <c r="N115" s="33"/>
      <c r="O115" s="33"/>
      <c r="P115" s="33"/>
      <c r="R115" s="33"/>
      <c r="S115" s="33"/>
      <c r="T115" s="33"/>
      <c r="U115" s="33"/>
      <c r="V115" s="33"/>
      <c r="W115" s="33"/>
      <c r="X115" s="33"/>
      <c r="Y115" s="33"/>
      <c r="Z115" s="33"/>
      <c r="AA115" s="33"/>
      <c r="AB115" s="34"/>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H115" s="82"/>
      <c r="BI115" s="274"/>
      <c r="BJ115" s="33"/>
      <c r="BK115" s="33"/>
      <c r="BL115" s="33"/>
    </row>
    <row r="116" spans="1:64" ht="15.75" customHeight="1">
      <c r="A116" s="294" t="s">
        <v>507</v>
      </c>
      <c r="B116" s="36"/>
      <c r="C116" s="36"/>
      <c r="D116" s="773"/>
      <c r="E116" s="774"/>
      <c r="F116" s="774"/>
      <c r="G116" s="774"/>
      <c r="H116" s="774"/>
      <c r="I116" s="774"/>
      <c r="J116" s="774"/>
      <c r="K116" s="774"/>
      <c r="L116" s="33"/>
      <c r="M116" s="33"/>
      <c r="N116" s="33"/>
      <c r="O116" s="33"/>
      <c r="P116" s="33"/>
      <c r="R116" s="33"/>
      <c r="S116" s="33"/>
      <c r="T116" s="33"/>
      <c r="U116" s="33"/>
      <c r="V116" s="33"/>
      <c r="W116" s="33"/>
      <c r="X116" s="33"/>
      <c r="Y116" s="33"/>
      <c r="Z116" s="33"/>
      <c r="AA116" s="33"/>
      <c r="AB116" s="34"/>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82"/>
      <c r="BG116" s="82"/>
      <c r="BH116" s="82"/>
      <c r="BI116" s="274"/>
      <c r="BJ116" s="33"/>
      <c r="BK116" s="33"/>
      <c r="BL116" s="33"/>
    </row>
    <row r="117" spans="1:64" ht="15.75" customHeight="1">
      <c r="A117" s="294" t="s">
        <v>508</v>
      </c>
      <c r="B117" s="36"/>
      <c r="C117" s="36"/>
      <c r="D117" s="773"/>
      <c r="E117" s="774"/>
      <c r="F117" s="774"/>
      <c r="G117" s="774"/>
      <c r="H117" s="774"/>
      <c r="I117" s="774"/>
      <c r="J117" s="774"/>
      <c r="K117" s="774"/>
      <c r="L117" s="774"/>
      <c r="M117" s="33"/>
      <c r="N117" s="33"/>
      <c r="O117" s="33"/>
      <c r="P117" s="33"/>
      <c r="R117" s="33"/>
      <c r="S117" s="33"/>
      <c r="T117" s="33"/>
      <c r="U117" s="33"/>
      <c r="V117" s="33"/>
      <c r="W117" s="33"/>
      <c r="X117" s="33"/>
      <c r="Y117" s="33"/>
      <c r="Z117" s="33"/>
      <c r="AA117" s="33"/>
      <c r="AB117" s="34"/>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82"/>
      <c r="BG117" s="82"/>
      <c r="BH117" s="82"/>
      <c r="BI117" s="274"/>
      <c r="BJ117" s="33"/>
      <c r="BK117" s="33"/>
      <c r="BL117" s="33"/>
    </row>
    <row r="118" spans="1:64" ht="15.75" customHeight="1">
      <c r="A118" s="294" t="s">
        <v>509</v>
      </c>
      <c r="B118" s="36"/>
      <c r="C118" s="36"/>
      <c r="D118" s="773"/>
      <c r="E118" s="774"/>
      <c r="F118" s="774"/>
      <c r="G118" s="774"/>
      <c r="H118" s="774"/>
      <c r="I118" s="774"/>
      <c r="J118" s="774"/>
      <c r="K118" s="774"/>
      <c r="L118" s="774"/>
      <c r="M118" s="33"/>
      <c r="N118" s="33"/>
      <c r="O118" s="33"/>
      <c r="P118" s="33"/>
      <c r="R118" s="33"/>
      <c r="S118" s="33"/>
      <c r="T118" s="33"/>
      <c r="U118" s="33"/>
      <c r="V118" s="33"/>
      <c r="W118" s="33"/>
      <c r="X118" s="33"/>
      <c r="Y118" s="33"/>
      <c r="Z118" s="33"/>
      <c r="AA118" s="33"/>
      <c r="AB118" s="34"/>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82"/>
      <c r="BG118" s="82"/>
      <c r="BH118" s="82"/>
      <c r="BI118" s="274"/>
      <c r="BJ118" s="33"/>
      <c r="BK118" s="33"/>
      <c r="BL118" s="33"/>
    </row>
    <row r="119" spans="1:64" ht="15.75" customHeight="1">
      <c r="A119" s="294" t="s">
        <v>510</v>
      </c>
      <c r="B119" s="36"/>
      <c r="C119" s="36"/>
      <c r="D119" s="773"/>
      <c r="E119" s="774"/>
      <c r="F119" s="774"/>
      <c r="G119" s="774"/>
      <c r="H119" s="774"/>
      <c r="I119" s="774"/>
      <c r="J119" s="774"/>
      <c r="K119" s="774"/>
      <c r="L119" s="774"/>
      <c r="M119" s="33"/>
      <c r="N119" s="33"/>
      <c r="O119" s="33"/>
      <c r="P119" s="33"/>
      <c r="R119" s="33"/>
      <c r="S119" s="33"/>
      <c r="T119" s="33"/>
      <c r="U119" s="33"/>
      <c r="V119" s="33"/>
      <c r="W119" s="33"/>
      <c r="X119" s="33"/>
      <c r="Y119" s="33"/>
      <c r="Z119" s="33"/>
      <c r="AA119" s="33"/>
      <c r="AB119" s="34"/>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82"/>
      <c r="BG119" s="82"/>
      <c r="BH119" s="82"/>
      <c r="BI119" s="274"/>
      <c r="BJ119" s="33"/>
      <c r="BK119" s="33"/>
      <c r="BL119" s="33"/>
    </row>
    <row r="120" spans="1:64" ht="15.75" customHeight="1">
      <c r="A120" s="294" t="s">
        <v>511</v>
      </c>
      <c r="B120" s="36"/>
      <c r="C120" s="36"/>
      <c r="D120" s="773"/>
      <c r="E120" s="774"/>
      <c r="F120" s="774"/>
      <c r="G120" s="774"/>
      <c r="H120" s="774"/>
      <c r="I120" s="774"/>
      <c r="J120" s="774"/>
      <c r="K120" s="774"/>
      <c r="L120" s="774"/>
      <c r="M120" s="33"/>
      <c r="N120" s="33"/>
      <c r="O120" s="33"/>
      <c r="P120" s="33"/>
      <c r="R120" s="33"/>
      <c r="S120" s="33"/>
      <c r="T120" s="33"/>
      <c r="U120" s="33"/>
      <c r="V120" s="33"/>
      <c r="W120" s="33"/>
      <c r="X120" s="33"/>
      <c r="Y120" s="33"/>
      <c r="Z120" s="33"/>
      <c r="AA120" s="33"/>
      <c r="AB120" s="34"/>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82"/>
      <c r="BG120" s="82"/>
      <c r="BH120" s="82"/>
      <c r="BI120" s="274"/>
      <c r="BJ120" s="33"/>
      <c r="BK120" s="33"/>
      <c r="BL120" s="33"/>
    </row>
    <row r="121" spans="1:64" ht="15.75" customHeight="1">
      <c r="A121" s="294" t="s">
        <v>512</v>
      </c>
      <c r="B121" s="230"/>
      <c r="C121" s="230"/>
      <c r="D121" s="230"/>
      <c r="E121" s="230"/>
      <c r="F121" s="230"/>
      <c r="G121" s="230"/>
      <c r="H121" s="230"/>
      <c r="I121" s="230"/>
      <c r="J121" s="230"/>
      <c r="K121" s="230"/>
      <c r="L121" s="230"/>
      <c r="M121" s="33"/>
      <c r="N121" s="33"/>
      <c r="O121" s="33"/>
      <c r="P121" s="33"/>
      <c r="R121" s="33"/>
      <c r="S121" s="33"/>
      <c r="T121" s="33"/>
      <c r="U121" s="33"/>
      <c r="V121" s="33"/>
      <c r="W121" s="33"/>
      <c r="X121" s="33"/>
      <c r="Y121" s="33"/>
      <c r="Z121" s="33"/>
      <c r="AA121" s="33"/>
      <c r="AB121" s="34"/>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82"/>
      <c r="BG121" s="82"/>
      <c r="BH121" s="82"/>
      <c r="BI121" s="274"/>
      <c r="BJ121" s="33"/>
      <c r="BK121" s="33"/>
      <c r="BL121" s="33"/>
    </row>
    <row r="122" spans="1:64" ht="15.75" customHeight="1">
      <c r="A122" s="294" t="s">
        <v>513</v>
      </c>
      <c r="B122" s="230"/>
      <c r="C122" s="230"/>
      <c r="D122" s="230"/>
      <c r="E122" s="230"/>
      <c r="F122" s="230"/>
      <c r="G122" s="230"/>
      <c r="H122" s="230"/>
      <c r="I122" s="230"/>
      <c r="J122" s="230"/>
      <c r="K122" s="230"/>
      <c r="L122" s="230"/>
      <c r="M122" s="33"/>
      <c r="N122" s="33"/>
      <c r="O122" s="33"/>
      <c r="P122" s="33"/>
      <c r="R122" s="33"/>
      <c r="S122" s="33"/>
      <c r="T122" s="33"/>
      <c r="U122" s="33"/>
      <c r="V122" s="33"/>
      <c r="W122" s="33"/>
      <c r="X122" s="33"/>
      <c r="Y122" s="33"/>
      <c r="Z122" s="33"/>
      <c r="AA122" s="33"/>
      <c r="AB122" s="34"/>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82"/>
      <c r="BG122" s="82"/>
      <c r="BH122" s="82"/>
      <c r="BI122" s="274"/>
      <c r="BJ122" s="33"/>
      <c r="BK122" s="33"/>
      <c r="BL122" s="33"/>
    </row>
    <row r="123" spans="1:64" ht="15.75" customHeight="1">
      <c r="A123" s="294" t="s">
        <v>514</v>
      </c>
      <c r="B123" s="230"/>
      <c r="C123" s="230"/>
      <c r="D123" s="230"/>
      <c r="E123" s="230"/>
      <c r="F123" s="230"/>
      <c r="G123" s="230"/>
      <c r="H123" s="230"/>
      <c r="I123" s="230"/>
      <c r="J123" s="230"/>
      <c r="K123" s="230"/>
      <c r="L123" s="230"/>
      <c r="M123" s="33"/>
      <c r="N123" s="33"/>
      <c r="O123" s="33"/>
      <c r="P123" s="33"/>
      <c r="R123" s="33"/>
      <c r="S123" s="33"/>
      <c r="T123" s="33"/>
      <c r="U123" s="33"/>
      <c r="V123" s="33"/>
      <c r="W123" s="33"/>
      <c r="X123" s="33"/>
      <c r="Y123" s="33"/>
      <c r="Z123" s="33"/>
      <c r="AA123" s="33"/>
      <c r="AB123" s="34"/>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82"/>
      <c r="BG123" s="82"/>
      <c r="BH123" s="82"/>
      <c r="BI123" s="274"/>
      <c r="BJ123" s="33"/>
      <c r="BK123" s="33"/>
      <c r="BL123" s="33"/>
    </row>
    <row r="124" spans="1:64" ht="15.75" customHeight="1">
      <c r="A124" s="294" t="s">
        <v>515</v>
      </c>
      <c r="B124" s="230"/>
      <c r="C124" s="230"/>
      <c r="D124" s="230"/>
      <c r="E124" s="230"/>
      <c r="F124" s="230"/>
      <c r="G124" s="230"/>
      <c r="H124" s="230"/>
      <c r="I124" s="230"/>
      <c r="J124" s="230"/>
      <c r="K124" s="230"/>
      <c r="L124" s="230"/>
      <c r="M124" s="33"/>
      <c r="N124" s="33"/>
      <c r="O124" s="33"/>
      <c r="P124" s="33"/>
      <c r="R124" s="33"/>
      <c r="S124" s="33"/>
      <c r="T124" s="33"/>
      <c r="U124" s="33"/>
      <c r="V124" s="33"/>
      <c r="W124" s="33"/>
      <c r="X124" s="33"/>
      <c r="Y124" s="33"/>
      <c r="Z124" s="33"/>
      <c r="AA124" s="33"/>
      <c r="AB124" s="34"/>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82"/>
      <c r="BG124" s="82"/>
      <c r="BH124" s="82"/>
      <c r="BI124" s="274"/>
      <c r="BJ124" s="33"/>
      <c r="BK124" s="33"/>
      <c r="BL124" s="33"/>
    </row>
    <row r="125" spans="1:64" ht="15.75" customHeight="1">
      <c r="A125" s="294" t="s">
        <v>516</v>
      </c>
      <c r="B125" s="230"/>
      <c r="C125" s="230"/>
      <c r="D125" s="230"/>
      <c r="E125" s="230"/>
      <c r="F125" s="230"/>
      <c r="G125" s="230"/>
      <c r="H125" s="230"/>
      <c r="I125" s="230"/>
      <c r="J125" s="230"/>
      <c r="K125" s="230"/>
      <c r="L125" s="230"/>
      <c r="M125" s="33"/>
      <c r="N125" s="33"/>
      <c r="O125" s="33"/>
      <c r="P125" s="33"/>
      <c r="R125" s="33"/>
      <c r="S125" s="33"/>
      <c r="T125" s="33"/>
      <c r="U125" s="33"/>
      <c r="V125" s="33"/>
      <c r="W125" s="33"/>
      <c r="X125" s="33"/>
      <c r="Y125" s="33"/>
      <c r="Z125" s="33"/>
      <c r="AA125" s="33"/>
      <c r="AB125" s="34"/>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82"/>
      <c r="BG125" s="82"/>
      <c r="BH125" s="82"/>
      <c r="BI125" s="274"/>
      <c r="BJ125" s="33"/>
      <c r="BK125" s="33"/>
      <c r="BL125" s="33"/>
    </row>
    <row r="126" spans="1:64" ht="15">
      <c r="A126" s="294" t="s">
        <v>517</v>
      </c>
      <c r="B126" s="230"/>
      <c r="C126" s="230"/>
      <c r="D126" s="230"/>
      <c r="E126" s="230"/>
      <c r="F126" s="230"/>
      <c r="G126" s="230"/>
      <c r="H126" s="230"/>
      <c r="I126" s="230"/>
      <c r="J126" s="230"/>
      <c r="K126" s="230"/>
      <c r="L126" s="230"/>
      <c r="M126" s="33"/>
      <c r="N126" s="33"/>
      <c r="O126" s="33"/>
      <c r="P126" s="33"/>
      <c r="Q126" s="33"/>
      <c r="R126" s="33"/>
      <c r="S126" s="33"/>
      <c r="T126" s="33"/>
      <c r="U126" s="33"/>
      <c r="V126" s="33"/>
      <c r="W126" s="33"/>
      <c r="X126" s="33"/>
      <c r="Y126" s="33"/>
      <c r="Z126" s="33"/>
      <c r="AA126" s="33"/>
      <c r="AB126" s="34"/>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82"/>
      <c r="BG126" s="82"/>
      <c r="BH126" s="82"/>
      <c r="BI126" s="274"/>
      <c r="BJ126" s="33"/>
      <c r="BK126" s="33"/>
      <c r="BL126" s="33"/>
    </row>
    <row r="127" spans="1:64" s="231" customFormat="1" ht="15">
      <c r="A127" s="294" t="s">
        <v>518</v>
      </c>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4"/>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82"/>
      <c r="BG127" s="82"/>
      <c r="BH127" s="82"/>
      <c r="BI127" s="274"/>
      <c r="BJ127" s="33"/>
      <c r="BK127" s="33"/>
      <c r="BL127" s="33"/>
    </row>
    <row r="128" spans="1:64" s="231" customFormat="1" ht="9.75" customHeight="1">
      <c r="A128" s="38"/>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4"/>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82"/>
      <c r="BG128" s="82"/>
      <c r="BH128" s="82"/>
      <c r="BI128" s="274"/>
      <c r="BJ128" s="33"/>
      <c r="BK128" s="33"/>
      <c r="BL128" s="33"/>
    </row>
    <row r="129" spans="1:64" ht="28.5" customHeight="1">
      <c r="A129" s="77" t="s">
        <v>256</v>
      </c>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40"/>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83"/>
      <c r="BG129" s="83"/>
      <c r="BH129" s="83"/>
      <c r="BI129" s="275"/>
      <c r="BJ129" s="39"/>
      <c r="BK129" s="39"/>
      <c r="BL129" s="39"/>
    </row>
    <row r="130" spans="1:64" ht="15.75" customHeight="1">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4"/>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82"/>
      <c r="BG130" s="82"/>
      <c r="BH130" s="82"/>
      <c r="BI130" s="274"/>
      <c r="BJ130" s="33"/>
      <c r="BK130" s="33"/>
      <c r="BL130" s="33"/>
    </row>
    <row r="131" spans="1:64" ht="12.75" hidden="1" customHeight="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4"/>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82"/>
      <c r="BG131" s="82"/>
      <c r="BH131" s="82"/>
      <c r="BI131" s="274"/>
      <c r="BJ131" s="33"/>
      <c r="BK131" s="33"/>
      <c r="BL131" s="33"/>
    </row>
    <row r="132" spans="1:64" ht="12.75" hidden="1"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4"/>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82"/>
      <c r="BG132" s="82"/>
      <c r="BH132" s="82"/>
      <c r="BI132" s="274"/>
      <c r="BJ132" s="33"/>
      <c r="BK132" s="33"/>
      <c r="BL132" s="33"/>
    </row>
    <row r="133" spans="1:64" ht="12.75" hidden="1" customHeight="1">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4"/>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82"/>
      <c r="BG133" s="82"/>
      <c r="BH133" s="82"/>
      <c r="BI133" s="274"/>
      <c r="BJ133" s="33"/>
      <c r="BK133" s="33"/>
      <c r="BL133" s="33"/>
    </row>
    <row r="134" spans="1:64" ht="12.75" hidden="1" customHeight="1">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4"/>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82"/>
      <c r="BG134" s="82"/>
      <c r="BH134" s="82"/>
      <c r="BI134" s="274"/>
      <c r="BJ134" s="33"/>
      <c r="BK134" s="33"/>
      <c r="BL134" s="33"/>
    </row>
    <row r="135" spans="1:64" ht="12.75" hidden="1"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4"/>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82"/>
      <c r="BG135" s="82"/>
      <c r="BH135" s="82"/>
      <c r="BI135" s="274"/>
      <c r="BJ135" s="33"/>
      <c r="BK135" s="33"/>
      <c r="BL135" s="33"/>
    </row>
    <row r="136" spans="1:64" ht="12.75" hidden="1" customHeigh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4"/>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82"/>
      <c r="BG136" s="82"/>
      <c r="BH136" s="82"/>
      <c r="BI136" s="274"/>
      <c r="BJ136" s="33"/>
      <c r="BK136" s="33"/>
      <c r="BL136" s="33"/>
    </row>
    <row r="137" spans="1:64" ht="15" hidden="1">
      <c r="E137" s="33"/>
      <c r="F137" s="33"/>
      <c r="G137" s="33"/>
      <c r="H137" s="33"/>
      <c r="I137" s="33"/>
      <c r="J137" s="33"/>
      <c r="K137" s="33"/>
      <c r="L137" s="33"/>
      <c r="M137" s="33"/>
      <c r="N137" s="33"/>
      <c r="O137" s="33"/>
      <c r="P137" s="33"/>
    </row>
    <row r="138" spans="1:64" ht="15" hidden="1"/>
    <row r="139" spans="1:64" ht="15" hidden="1"/>
    <row r="140" spans="1:64" ht="15" hidden="1"/>
    <row r="141" spans="1:64" ht="15" hidden="1"/>
    <row r="142" spans="1:64" ht="15" hidden="1"/>
    <row r="143" spans="1:64" ht="15" hidden="1"/>
    <row r="144" spans="1:64" ht="15" hidden="1"/>
    <row r="145" spans="1:64" ht="15" hidden="1"/>
    <row r="146" spans="1:64" ht="12.75" hidden="1" customHeight="1">
      <c r="A146" s="33"/>
      <c r="B146" s="33"/>
      <c r="C146" s="33"/>
      <c r="D146" s="33"/>
      <c r="Q146" s="33"/>
      <c r="R146" s="33"/>
      <c r="S146" s="33"/>
      <c r="T146" s="33"/>
      <c r="U146" s="33"/>
      <c r="V146" s="33"/>
      <c r="W146" s="33"/>
      <c r="X146" s="33"/>
      <c r="Y146" s="33"/>
      <c r="Z146" s="33"/>
      <c r="AA146" s="33"/>
      <c r="AB146" s="34"/>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82"/>
      <c r="BG146" s="82"/>
      <c r="BH146" s="82"/>
      <c r="BI146" s="274"/>
      <c r="BJ146" s="33"/>
      <c r="BK146" s="33"/>
      <c r="BL146" s="33"/>
    </row>
    <row r="147" spans="1:64" ht="15" hidden="1">
      <c r="E147" s="33"/>
      <c r="F147" s="33"/>
      <c r="G147" s="33"/>
      <c r="H147" s="33"/>
      <c r="I147" s="33"/>
      <c r="J147" s="33"/>
      <c r="K147" s="33"/>
      <c r="L147" s="33"/>
      <c r="M147" s="33"/>
      <c r="N147" s="33"/>
      <c r="O147" s="33"/>
      <c r="P147" s="33"/>
    </row>
    <row r="148" spans="1:64" ht="12.75" hidden="1" customHeight="1">
      <c r="A148" s="33"/>
      <c r="B148" s="33"/>
      <c r="C148" s="33"/>
      <c r="D148" s="33"/>
      <c r="Q148" s="33"/>
      <c r="R148" s="33"/>
      <c r="S148" s="33"/>
      <c r="T148" s="33"/>
      <c r="U148" s="33"/>
      <c r="V148" s="33"/>
      <c r="W148" s="33"/>
      <c r="X148" s="33"/>
      <c r="Y148" s="33"/>
      <c r="Z148" s="33"/>
      <c r="AA148" s="33"/>
      <c r="AB148" s="34"/>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82"/>
      <c r="BG148" s="82"/>
      <c r="BH148" s="82"/>
      <c r="BI148" s="274"/>
      <c r="BJ148" s="33"/>
      <c r="BK148" s="33"/>
      <c r="BL148" s="33"/>
    </row>
    <row r="149" spans="1:64" ht="12.75" hidden="1" customHeight="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4"/>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82"/>
      <c r="BG149" s="82"/>
      <c r="BH149" s="82"/>
      <c r="BI149" s="274"/>
      <c r="BJ149" s="33"/>
      <c r="BK149" s="33"/>
      <c r="BL149" s="33"/>
    </row>
    <row r="150" spans="1:64" ht="12.75" hidden="1" customHeight="1">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4"/>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82"/>
      <c r="BG150" s="82"/>
      <c r="BH150" s="82"/>
      <c r="BI150" s="274"/>
      <c r="BJ150" s="33"/>
      <c r="BK150" s="33"/>
      <c r="BL150" s="33"/>
    </row>
    <row r="151" spans="1:64" ht="15" hidden="1">
      <c r="E151" s="33"/>
      <c r="F151" s="33"/>
      <c r="G151" s="33"/>
      <c r="H151" s="33"/>
      <c r="I151" s="33"/>
      <c r="J151" s="33"/>
      <c r="K151" s="33"/>
      <c r="L151" s="33"/>
      <c r="M151" s="33"/>
      <c r="N151" s="33"/>
      <c r="O151" s="33"/>
      <c r="P151" s="33"/>
    </row>
    <row r="152" spans="1:64" ht="15" hidden="1"/>
    <row r="153" spans="1:64" ht="15" hidden="1"/>
    <row r="154" spans="1:64" ht="15" hidden="1"/>
    <row r="155" spans="1:64" ht="15" hidden="1"/>
    <row r="156" spans="1:64" ht="15" hidden="1"/>
    <row r="157" spans="1:64" ht="15" hidden="1"/>
    <row r="158" spans="1:64" ht="15" hidden="1"/>
    <row r="159" spans="1:64" ht="15" hidden="1"/>
    <row r="160" spans="1:64" ht="12.75" hidden="1" customHeight="1">
      <c r="A160" s="33"/>
      <c r="B160" s="41"/>
      <c r="C160" s="41"/>
      <c r="D160" s="33"/>
      <c r="Q160" s="33"/>
      <c r="R160" s="33"/>
      <c r="S160" s="33"/>
      <c r="T160" s="33"/>
      <c r="U160" s="33"/>
      <c r="V160" s="33"/>
      <c r="W160" s="33"/>
      <c r="X160" s="33"/>
      <c r="Y160" s="33"/>
      <c r="Z160" s="33"/>
      <c r="AA160" s="33"/>
      <c r="AB160" s="34"/>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82"/>
      <c r="BG160" s="82"/>
      <c r="BH160" s="82"/>
      <c r="BI160" s="274"/>
      <c r="BJ160" s="33"/>
      <c r="BK160" s="33"/>
      <c r="BL160" s="33"/>
    </row>
    <row r="161" spans="1:64" ht="12.75" hidden="1" customHeight="1">
      <c r="A161" s="33"/>
      <c r="B161" s="42"/>
      <c r="C161" s="42"/>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4"/>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82"/>
      <c r="BG161" s="82"/>
      <c r="BH161" s="82"/>
      <c r="BI161" s="274"/>
      <c r="BJ161" s="33"/>
      <c r="BK161" s="33"/>
      <c r="BL161" s="33"/>
    </row>
    <row r="162" spans="1:64" ht="12.75" hidden="1" customHeight="1">
      <c r="A162" s="33"/>
      <c r="B162" s="41"/>
      <c r="C162" s="41"/>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4"/>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82"/>
      <c r="BG162" s="82"/>
      <c r="BH162" s="82"/>
      <c r="BI162" s="274"/>
      <c r="BJ162" s="33"/>
      <c r="BK162" s="33"/>
      <c r="BL162" s="33"/>
    </row>
    <row r="163" spans="1:64" ht="15" hidden="1">
      <c r="E163" s="33"/>
      <c r="F163" s="33"/>
      <c r="G163" s="33"/>
      <c r="H163" s="33"/>
      <c r="I163" s="33"/>
      <c r="J163" s="33"/>
      <c r="K163" s="33"/>
      <c r="L163" s="33"/>
      <c r="M163" s="33"/>
      <c r="N163" s="33"/>
      <c r="O163" s="33"/>
      <c r="P163" s="33"/>
    </row>
    <row r="164" spans="1:64" ht="15" hidden="1"/>
    <row r="165" spans="1:64" ht="15" hidden="1"/>
    <row r="166" spans="1:64" ht="15" hidden="1"/>
    <row r="167" spans="1:64" ht="15" hidden="1"/>
    <row r="168" spans="1:64" ht="15" hidden="1"/>
    <row r="169" spans="1:64" ht="15" hidden="1"/>
    <row r="170" spans="1:64" ht="15" hidden="1"/>
    <row r="171" spans="1:64" ht="15" hidden="1"/>
    <row r="172" spans="1:64" ht="15" hidden="1"/>
    <row r="173" spans="1:64" ht="15" hidden="1"/>
    <row r="174" spans="1:64" ht="15" hidden="1"/>
    <row r="175" spans="1:64" ht="15" hidden="1"/>
    <row r="176" spans="1:64" ht="15" hidden="1"/>
    <row r="177" spans="1:64" ht="15" hidden="1"/>
    <row r="178" spans="1:64" ht="12.75" hidden="1" customHeight="1">
      <c r="A178" s="33"/>
      <c r="B178" s="33"/>
      <c r="C178" s="33"/>
      <c r="D178" s="33"/>
      <c r="Q178" s="33"/>
      <c r="R178" s="33"/>
      <c r="S178" s="33"/>
      <c r="T178" s="33"/>
      <c r="U178" s="33"/>
      <c r="V178" s="33"/>
      <c r="W178" s="33"/>
      <c r="X178" s="33"/>
      <c r="Y178" s="33"/>
      <c r="Z178" s="33"/>
      <c r="AA178" s="33"/>
      <c r="AB178" s="34"/>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82"/>
      <c r="BG178" s="82"/>
      <c r="BH178" s="82"/>
      <c r="BI178" s="274"/>
      <c r="BJ178" s="33"/>
      <c r="BK178" s="33"/>
      <c r="BL178" s="33"/>
    </row>
    <row r="179" spans="1:64" ht="15" hidden="1">
      <c r="E179" s="33"/>
      <c r="F179" s="33"/>
      <c r="G179" s="33"/>
      <c r="H179" s="33"/>
      <c r="I179" s="33"/>
      <c r="J179" s="33"/>
      <c r="K179" s="33"/>
      <c r="L179" s="33"/>
      <c r="M179" s="33"/>
      <c r="N179" s="33"/>
      <c r="O179" s="33"/>
      <c r="P179" s="33"/>
    </row>
    <row r="180" spans="1:64" ht="15" hidden="1"/>
    <row r="181" spans="1:64" ht="15" hidden="1"/>
    <row r="182" spans="1:64" ht="15" hidden="1"/>
    <row r="183" spans="1:64" ht="15" hidden="1"/>
    <row r="184" spans="1:64" ht="15" hidden="1"/>
    <row r="185" spans="1:64" ht="15" hidden="1"/>
    <row r="186" spans="1:64" ht="15" hidden="1"/>
    <row r="187" spans="1:64" ht="15" hidden="1"/>
    <row r="188" spans="1:64" ht="15" hidden="1"/>
    <row r="189" spans="1:64" ht="15" hidden="1"/>
    <row r="190" spans="1:64" ht="15" hidden="1"/>
    <row r="191" spans="1:64" ht="15" hidden="1"/>
    <row r="192" spans="1:64" ht="15" hidden="1"/>
    <row r="193" ht="15" hidden="1"/>
    <row r="194" ht="15" hidden="1"/>
    <row r="195" ht="15" hidden="1"/>
    <row r="196" ht="15" hidden="1"/>
    <row r="197" ht="15" hidden="1"/>
    <row r="198" ht="15" hidden="1"/>
    <row r="199" ht="15" hidden="1"/>
    <row r="200" ht="15" hidden="1"/>
    <row r="201" ht="15" hidden="1"/>
    <row r="202" ht="15" hidden="1"/>
    <row r="203" ht="15" hidden="1"/>
    <row r="204" ht="15" hidden="1"/>
    <row r="205" ht="15" hidden="1"/>
    <row r="206" ht="15" hidden="1"/>
    <row r="207" ht="15" hidden="1"/>
    <row r="208" ht="15" hidden="1"/>
    <row r="209" ht="15" hidden="1"/>
    <row r="210" ht="15" hidden="1"/>
    <row r="211" ht="15" hidden="1"/>
    <row r="212" ht="15" hidden="1"/>
    <row r="213" ht="15" hidden="1"/>
    <row r="214" ht="15" hidden="1"/>
    <row r="215" ht="15" hidden="1"/>
    <row r="216" ht="15" hidden="1"/>
    <row r="217" ht="15" hidden="1"/>
    <row r="218" ht="15" hidden="1"/>
    <row r="219" ht="15" hidden="1"/>
    <row r="220" ht="15" hidden="1"/>
    <row r="221" ht="15" hidden="1"/>
    <row r="222" ht="15" hidden="1"/>
    <row r="223" ht="15" hidden="1"/>
    <row r="224" ht="15" hidden="1"/>
    <row r="225" ht="15" hidden="1"/>
    <row r="226" ht="15" hidden="1"/>
    <row r="227" ht="15" hidden="1"/>
    <row r="228" ht="15" hidden="1"/>
    <row r="229" ht="15" hidden="1"/>
    <row r="230" ht="15" hidden="1"/>
    <row r="231" ht="15" hidden="1"/>
    <row r="232" ht="15" hidden="1"/>
    <row r="233" ht="15" hidden="1"/>
    <row r="234" ht="15" hidden="1"/>
    <row r="235" ht="15" hidden="1"/>
    <row r="236" ht="15" hidden="1"/>
    <row r="237" ht="15" hidden="1"/>
    <row r="238" ht="15" hidden="1"/>
    <row r="239" ht="15" hidden="1"/>
    <row r="240" ht="15" hidden="1"/>
    <row r="241" ht="15" hidden="1"/>
    <row r="242" ht="15" hidden="1"/>
    <row r="243" ht="15" hidden="1"/>
    <row r="244" ht="15" hidden="1"/>
    <row r="245" ht="15" hidden="1"/>
    <row r="246" ht="15" hidden="1"/>
    <row r="247" ht="15" hidden="1"/>
    <row r="248" ht="15" hidden="1"/>
    <row r="249" ht="15" hidden="1"/>
    <row r="250" ht="15" hidden="1"/>
    <row r="251" ht="15" hidden="1"/>
    <row r="252" ht="15" hidden="1"/>
    <row r="253" ht="15" hidden="1"/>
    <row r="254" ht="15" hidden="1"/>
    <row r="255" ht="15" hidden="1"/>
    <row r="256" ht="15" hidden="1"/>
    <row r="257" ht="15" hidden="1"/>
    <row r="258" ht="15" hidden="1"/>
    <row r="259" ht="15" hidden="1"/>
    <row r="260" ht="15" hidden="1"/>
    <row r="261" ht="15" hidden="1"/>
    <row r="262" ht="15" hidden="1"/>
    <row r="263" ht="15" hidden="1"/>
    <row r="264" ht="15" hidden="1"/>
    <row r="265" ht="15" hidden="1"/>
    <row r="266" ht="15" hidden="1"/>
    <row r="267" ht="15" hidden="1"/>
    <row r="268" ht="15" hidden="1"/>
    <row r="269" ht="15" hidden="1"/>
    <row r="270" ht="15" hidden="1"/>
    <row r="271" ht="15" hidden="1"/>
    <row r="272" ht="15" hidden="1"/>
    <row r="273" ht="15" hidden="1"/>
    <row r="274" ht="15" hidden="1"/>
    <row r="275" ht="15" hidden="1"/>
    <row r="276" ht="15" hidden="1"/>
    <row r="277" ht="15" hidden="1"/>
    <row r="278" ht="15" hidden="1"/>
    <row r="279" ht="15" hidden="1"/>
    <row r="280" ht="15" hidden="1"/>
    <row r="281" ht="15" hidden="1"/>
    <row r="282" ht="15" hidden="1"/>
    <row r="283" ht="15" hidden="1"/>
    <row r="284" ht="15" hidden="1"/>
    <row r="285" ht="15" hidden="1"/>
    <row r="286" ht="15" hidden="1"/>
    <row r="287" ht="15" hidden="1"/>
    <row r="288" ht="15" hidden="1"/>
    <row r="289" ht="15" hidden="1"/>
    <row r="290" ht="15" hidden="1"/>
    <row r="291" ht="15" hidden="1"/>
    <row r="292" ht="15" hidden="1"/>
    <row r="293" ht="15" hidden="1"/>
    <row r="294" ht="15" hidden="1"/>
    <row r="295" ht="15" hidden="1"/>
    <row r="296" ht="15" hidden="1"/>
    <row r="297" ht="15" hidden="1"/>
    <row r="298" ht="15" hidden="1"/>
    <row r="299" ht="15" hidden="1"/>
    <row r="300" ht="15" hidden="1"/>
    <row r="301" ht="15" hidden="1"/>
    <row r="302" ht="15" hidden="1"/>
    <row r="303" ht="15" hidden="1"/>
    <row r="304" ht="15" hidden="1"/>
    <row r="305" ht="15" hidden="1"/>
    <row r="306" ht="15" hidden="1"/>
    <row r="307" ht="15" hidden="1"/>
    <row r="308" ht="15" hidden="1"/>
    <row r="309" ht="15" hidden="1"/>
    <row r="310" ht="15" hidden="1"/>
    <row r="311" ht="15" hidden="1"/>
    <row r="312" ht="15" hidden="1"/>
    <row r="313" ht="15" hidden="1"/>
    <row r="314" ht="15" hidden="1"/>
    <row r="315" ht="15" hidden="1"/>
    <row r="316" ht="15" hidden="1"/>
    <row r="317" ht="15" hidden="1"/>
    <row r="318" ht="15" hidden="1"/>
    <row r="319" ht="15" hidden="1"/>
    <row r="320" ht="15" hidden="1"/>
    <row r="321" ht="15" hidden="1"/>
    <row r="322" ht="15" hidden="1"/>
    <row r="323" ht="15" hidden="1"/>
    <row r="324" ht="15" hidden="1"/>
    <row r="325" ht="15" hidden="1"/>
    <row r="326" ht="15" hidden="1"/>
    <row r="327" ht="15" hidden="1"/>
    <row r="328" ht="15" hidden="1"/>
    <row r="329" ht="15" hidden="1"/>
    <row r="330" ht="15" hidden="1"/>
    <row r="331" ht="15" hidden="1"/>
    <row r="332" ht="15" hidden="1"/>
    <row r="333" ht="15" hidden="1"/>
    <row r="334" ht="15" hidden="1"/>
    <row r="335" ht="15" hidden="1"/>
    <row r="336" ht="15" hidden="1"/>
    <row r="337" ht="15" hidden="1"/>
    <row r="338" ht="15" hidden="1"/>
    <row r="339" ht="15" hidden="1"/>
    <row r="340" ht="15" hidden="1"/>
    <row r="341" ht="15" hidden="1"/>
    <row r="342" ht="15" hidden="1"/>
    <row r="343" ht="15" hidden="1"/>
    <row r="344" ht="15" hidden="1"/>
    <row r="345" ht="15" hidden="1"/>
    <row r="346" ht="15" hidden="1"/>
    <row r="347" ht="15" hidden="1"/>
    <row r="348" ht="15" hidden="1"/>
    <row r="349" ht="15" hidden="1"/>
    <row r="350" ht="15" hidden="1"/>
    <row r="351" ht="15" hidden="1"/>
    <row r="352" ht="15" hidden="1"/>
    <row r="353" spans="1:64" ht="15" hidden="1"/>
    <row r="354" spans="1:64" ht="15" hidden="1"/>
    <row r="355" spans="1:64" ht="12.75" hidden="1" customHeight="1">
      <c r="A355" s="33"/>
      <c r="B355" s="33"/>
      <c r="C355" s="33"/>
      <c r="D355" s="33"/>
      <c r="Q355" s="33"/>
      <c r="R355" s="33"/>
      <c r="S355" s="33"/>
      <c r="T355" s="33"/>
      <c r="U355" s="33"/>
      <c r="V355" s="33"/>
      <c r="W355" s="33"/>
      <c r="X355" s="33"/>
      <c r="Y355" s="33"/>
      <c r="Z355" s="33"/>
      <c r="AA355" s="33"/>
      <c r="AB355" s="34"/>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3"/>
      <c r="BF355" s="82"/>
      <c r="BG355" s="82"/>
      <c r="BH355" s="82"/>
      <c r="BI355" s="274"/>
      <c r="BJ355" s="33"/>
      <c r="BK355" s="33"/>
      <c r="BL355" s="33"/>
    </row>
    <row r="356" spans="1:64" ht="15" hidden="1">
      <c r="E356" s="33"/>
      <c r="F356" s="33"/>
      <c r="G356" s="33"/>
      <c r="H356" s="33"/>
      <c r="I356" s="33"/>
      <c r="J356" s="33"/>
      <c r="K356" s="33"/>
      <c r="L356" s="33"/>
      <c r="M356" s="33"/>
      <c r="N356" s="33"/>
      <c r="O356" s="33"/>
      <c r="P356" s="33"/>
    </row>
    <row r="357" spans="1:64" ht="15" hidden="1"/>
    <row r="358" spans="1:64" ht="15" hidden="1"/>
    <row r="359" spans="1:64" ht="15" hidden="1"/>
    <row r="360" spans="1:64" ht="15" hidden="1"/>
    <row r="361" spans="1:64" ht="15" hidden="1"/>
    <row r="362" spans="1:64" ht="15" hidden="1"/>
    <row r="363" spans="1:64" ht="15" hidden="1"/>
    <row r="364" spans="1:64" ht="15" hidden="1"/>
    <row r="365" spans="1:64" ht="15" hidden="1"/>
    <row r="366" spans="1:64" ht="15" hidden="1"/>
    <row r="367" spans="1:64" ht="15" hidden="1"/>
    <row r="368" spans="1:64" ht="15" hidden="1"/>
    <row r="369" spans="1:64" ht="15" hidden="1"/>
    <row r="370" spans="1:64" ht="12.75" hidden="1" customHeight="1">
      <c r="A370" s="33"/>
      <c r="B370" s="33"/>
      <c r="C370" s="33"/>
      <c r="D370" s="33"/>
      <c r="Q370" s="33"/>
      <c r="R370" s="33"/>
      <c r="S370" s="33"/>
      <c r="T370" s="33"/>
      <c r="U370" s="33"/>
      <c r="V370" s="33"/>
      <c r="W370" s="33"/>
      <c r="X370" s="33"/>
      <c r="Y370" s="33"/>
      <c r="Z370" s="33"/>
      <c r="AA370" s="33"/>
      <c r="AB370" s="34"/>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c r="AY370" s="33"/>
      <c r="AZ370" s="33"/>
      <c r="BA370" s="33"/>
      <c r="BB370" s="33"/>
      <c r="BC370" s="33"/>
      <c r="BD370" s="33"/>
      <c r="BE370" s="33"/>
      <c r="BF370" s="82"/>
      <c r="BG370" s="82"/>
      <c r="BH370" s="82"/>
      <c r="BI370" s="274"/>
      <c r="BJ370" s="33"/>
      <c r="BK370" s="33"/>
      <c r="BL370" s="33"/>
    </row>
    <row r="371" spans="1:64" ht="12.75" hidden="1" customHeight="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4"/>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c r="BD371" s="33"/>
      <c r="BE371" s="33"/>
      <c r="BF371" s="82"/>
      <c r="BG371" s="82"/>
      <c r="BH371" s="82"/>
      <c r="BI371" s="274"/>
      <c r="BJ371" s="33"/>
      <c r="BK371" s="33"/>
      <c r="BL371" s="33"/>
    </row>
    <row r="372" spans="1:64" ht="15" hidden="1">
      <c r="E372" s="33"/>
      <c r="F372" s="33"/>
      <c r="G372" s="33"/>
      <c r="H372" s="33"/>
      <c r="I372" s="33"/>
      <c r="J372" s="33"/>
      <c r="K372" s="33"/>
      <c r="L372" s="33"/>
      <c r="M372" s="33"/>
      <c r="N372" s="33"/>
      <c r="O372" s="33"/>
      <c r="P372" s="33"/>
    </row>
    <row r="373" spans="1:64" ht="15" hidden="1"/>
    <row r="374" spans="1:64" ht="15" hidden="1"/>
    <row r="375" spans="1:64" ht="15" hidden="1"/>
    <row r="376" spans="1:64" ht="15" hidden="1"/>
    <row r="377" spans="1:64" ht="15" hidden="1"/>
    <row r="378" spans="1:64" ht="12.75" hidden="1" customHeight="1">
      <c r="A378" s="33"/>
      <c r="B378" s="33"/>
      <c r="C378" s="33"/>
      <c r="D378" s="33"/>
      <c r="Q378" s="33"/>
      <c r="R378" s="33"/>
      <c r="S378" s="33"/>
      <c r="T378" s="33"/>
      <c r="U378" s="33"/>
      <c r="V378" s="33"/>
      <c r="W378" s="33"/>
      <c r="X378" s="33"/>
      <c r="Y378" s="33"/>
      <c r="Z378" s="33"/>
      <c r="AA378" s="33"/>
      <c r="AB378" s="34"/>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c r="BF378" s="82"/>
      <c r="BG378" s="82"/>
      <c r="BH378" s="82"/>
      <c r="BI378" s="274"/>
      <c r="BJ378" s="33"/>
      <c r="BK378" s="33"/>
      <c r="BL378" s="33"/>
    </row>
    <row r="379" spans="1:64" ht="12.75" hidden="1" customHeight="1">
      <c r="A379" s="33"/>
      <c r="B379" s="33"/>
      <c r="C379" s="33"/>
      <c r="D379" s="33"/>
      <c r="E379" s="43">
        <v>0.2</v>
      </c>
      <c r="F379" s="33"/>
      <c r="G379" s="33"/>
      <c r="H379" s="33"/>
      <c r="I379" s="33"/>
      <c r="J379" s="33"/>
      <c r="K379" s="33"/>
      <c r="L379" s="33"/>
      <c r="M379" s="33"/>
      <c r="N379" s="33"/>
      <c r="O379" s="33"/>
      <c r="P379" s="33"/>
      <c r="Q379" s="33"/>
      <c r="R379" s="33"/>
      <c r="S379" s="33"/>
      <c r="T379" s="33"/>
      <c r="U379" s="33"/>
      <c r="V379" s="33"/>
      <c r="W379" s="33"/>
      <c r="X379" s="33"/>
      <c r="Y379" s="33"/>
      <c r="Z379" s="33"/>
      <c r="AA379" s="33"/>
      <c r="AB379" s="34"/>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3"/>
      <c r="BF379" s="82"/>
      <c r="BG379" s="82"/>
      <c r="BH379" s="82"/>
      <c r="BI379" s="274"/>
      <c r="BJ379" s="33"/>
      <c r="BK379" s="33"/>
      <c r="BL379" s="33"/>
    </row>
    <row r="380" spans="1:64" ht="12.75" hidden="1" customHeight="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4"/>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c r="BC380" s="33"/>
      <c r="BD380" s="33"/>
      <c r="BE380" s="33"/>
      <c r="BF380" s="82"/>
      <c r="BG380" s="82"/>
      <c r="BH380" s="82"/>
      <c r="BI380" s="274"/>
      <c r="BJ380" s="33"/>
      <c r="BK380" s="33"/>
      <c r="BL380" s="33"/>
    </row>
    <row r="381" spans="1:64" ht="15" hidden="1">
      <c r="E381" s="33"/>
      <c r="F381" s="33"/>
      <c r="G381" s="33"/>
      <c r="H381" s="33"/>
      <c r="I381" s="33"/>
      <c r="J381" s="33"/>
      <c r="K381" s="33"/>
      <c r="L381" s="33"/>
      <c r="M381" s="33"/>
      <c r="N381" s="33"/>
      <c r="O381" s="33"/>
      <c r="P381" s="33"/>
    </row>
    <row r="382" spans="1:64" ht="15" hidden="1"/>
    <row r="383" spans="1:64" ht="15" hidden="1"/>
    <row r="384" spans="1:64" ht="15" hidden="1"/>
    <row r="385" ht="15" hidden="1"/>
    <row r="386" ht="15" hidden="1"/>
    <row r="387" ht="15" hidden="1"/>
    <row r="388" ht="15" hidden="1"/>
    <row r="389" ht="15" hidden="1"/>
    <row r="390" ht="15" hidden="1"/>
    <row r="391" ht="15" hidden="1"/>
    <row r="392" ht="15" hidden="1"/>
    <row r="393" ht="15" hidden="1"/>
    <row r="394" ht="15" hidden="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row r="1003" ht="15.75" hidden="1" customHeight="1"/>
    <row r="1004" ht="15.75" hidden="1" customHeight="1"/>
    <row r="1005" ht="15.75" hidden="1" customHeight="1"/>
    <row r="1006" ht="15.75" hidden="1" customHeight="1"/>
    <row r="1007" ht="15.75" hidden="1" customHeight="1"/>
    <row r="1008" ht="15.75" hidden="1" customHeight="1"/>
    <row r="1009" ht="15.75" hidden="1" customHeight="1"/>
    <row r="1010" ht="15.75" hidden="1" customHeight="1"/>
    <row r="1011" ht="15.75" hidden="1" customHeight="1"/>
    <row r="1012" ht="15.75" hidden="1" customHeight="1"/>
    <row r="1013" ht="15.75" hidden="1" customHeight="1"/>
    <row r="1014" ht="15.75" hidden="1" customHeight="1"/>
    <row r="1015" ht="15.75" hidden="1" customHeight="1"/>
    <row r="1016" ht="15.75" hidden="1" customHeight="1"/>
    <row r="1017" ht="15.75" hidden="1" customHeight="1"/>
    <row r="1018" ht="15.75" hidden="1" customHeight="1"/>
    <row r="1019" ht="15.75" hidden="1" customHeight="1"/>
    <row r="1020" ht="15.75" hidden="1" customHeight="1"/>
    <row r="1021" ht="15.75" hidden="1" customHeight="1"/>
    <row r="1022" ht="15.75" hidden="1" customHeight="1"/>
    <row r="1023" ht="15.75" hidden="1" customHeight="1"/>
    <row r="1024" ht="15.75" hidden="1" customHeight="1"/>
    <row r="1025" ht="15.75" hidden="1" customHeight="1"/>
    <row r="1026" ht="15.75" hidden="1" customHeight="1"/>
    <row r="1027" ht="15.75" hidden="1" customHeight="1"/>
    <row r="1028" ht="15" hidden="1" customHeight="1"/>
  </sheetData>
  <sheetProtection formatCells="0" formatColumns="0" formatRows="0" insertColumns="0" insertRows="0" insertHyperlinks="0" deleteColumns="0" deleteRows="0" sort="0" autoFilter="0" pivotTables="0"/>
  <mergeCells count="756">
    <mergeCell ref="BF46:BF47"/>
    <mergeCell ref="BE46:BE47"/>
    <mergeCell ref="BD46:BD47"/>
    <mergeCell ref="AX46:AX47"/>
    <mergeCell ref="AY46:AY47"/>
    <mergeCell ref="BB46:BB47"/>
    <mergeCell ref="AV46:AV47"/>
    <mergeCell ref="AB52:AB54"/>
    <mergeCell ref="U46:U48"/>
    <mergeCell ref="W46:W47"/>
    <mergeCell ref="X46:X47"/>
    <mergeCell ref="Z46:Z47"/>
    <mergeCell ref="AK46:AK47"/>
    <mergeCell ref="AC46:AC47"/>
    <mergeCell ref="AD46:AD47"/>
    <mergeCell ref="BC46:BC47"/>
    <mergeCell ref="AZ46:AZ47"/>
    <mergeCell ref="BI5:BI9"/>
    <mergeCell ref="BI11:BI12"/>
    <mergeCell ref="BI13:BI15"/>
    <mergeCell ref="BI16:BI18"/>
    <mergeCell ref="BI19:BI22"/>
    <mergeCell ref="BI23:BI26"/>
    <mergeCell ref="BI28:BI32"/>
    <mergeCell ref="BI33:BI36"/>
    <mergeCell ref="BK5:BK9"/>
    <mergeCell ref="BK28:BK32"/>
    <mergeCell ref="BK33:BK36"/>
    <mergeCell ref="BK16:BK18"/>
    <mergeCell ref="BK13:BK15"/>
    <mergeCell ref="BL5:BL9"/>
    <mergeCell ref="BK85:BK90"/>
    <mergeCell ref="BK58:BK61"/>
    <mergeCell ref="BL70:BL72"/>
    <mergeCell ref="BL67:BL68"/>
    <mergeCell ref="BL75:BL80"/>
    <mergeCell ref="BJ75:BJ80"/>
    <mergeCell ref="BJ58:BJ61"/>
    <mergeCell ref="BJ67:BJ68"/>
    <mergeCell ref="BJ70:BJ72"/>
    <mergeCell ref="BK62:BK66"/>
    <mergeCell ref="BK67:BK68"/>
    <mergeCell ref="BK70:BK72"/>
    <mergeCell ref="BJ62:BJ66"/>
    <mergeCell ref="BL85:BL90"/>
    <mergeCell ref="BK81:BK83"/>
    <mergeCell ref="BK73:BK74"/>
    <mergeCell ref="BL62:BL66"/>
    <mergeCell ref="BL58:BL61"/>
    <mergeCell ref="BK75:BK80"/>
    <mergeCell ref="BL37:BL39"/>
    <mergeCell ref="BK11:BK12"/>
    <mergeCell ref="BK55:BK57"/>
    <mergeCell ref="BK23:BK26"/>
    <mergeCell ref="AC2:AQ2"/>
    <mergeCell ref="AR2:BI2"/>
    <mergeCell ref="BJ2:BJ4"/>
    <mergeCell ref="BK2:BK4"/>
    <mergeCell ref="BL2:BL4"/>
    <mergeCell ref="AM87:AM90"/>
    <mergeCell ref="AN87:AN90"/>
    <mergeCell ref="AO87:AO90"/>
    <mergeCell ref="AP87:AP90"/>
    <mergeCell ref="AQ87:AQ90"/>
    <mergeCell ref="AF85:AF86"/>
    <mergeCell ref="AG85:AG86"/>
    <mergeCell ref="AH85:AH86"/>
    <mergeCell ref="AI85:AI86"/>
    <mergeCell ref="AJ85:AJ86"/>
    <mergeCell ref="AL42:AL45"/>
    <mergeCell ref="AM42:AM45"/>
    <mergeCell ref="AN42:AN45"/>
    <mergeCell ref="AO42:AO45"/>
    <mergeCell ref="AP42:AP45"/>
    <mergeCell ref="AK42:AK45"/>
    <mergeCell ref="AO85:AO86"/>
    <mergeCell ref="BH62:BH66"/>
    <mergeCell ref="BK52:BK54"/>
    <mergeCell ref="BG3:BG4"/>
    <mergeCell ref="BH3:BH4"/>
    <mergeCell ref="BH75:BH80"/>
    <mergeCell ref="BH50:BH51"/>
    <mergeCell ref="BH52:BH54"/>
    <mergeCell ref="BH55:BH57"/>
    <mergeCell ref="BG85:BG86"/>
    <mergeCell ref="BH11:BH12"/>
    <mergeCell ref="BH13:BH15"/>
    <mergeCell ref="BH16:BH18"/>
    <mergeCell ref="BH19:BH22"/>
    <mergeCell ref="BH23:BH26"/>
    <mergeCell ref="BH28:BH32"/>
    <mergeCell ref="BH33:BH36"/>
    <mergeCell ref="BH37:BH39"/>
    <mergeCell ref="BE85:BE86"/>
    <mergeCell ref="BF85:BF86"/>
    <mergeCell ref="BG46:BG47"/>
    <mergeCell ref="BG42:BG45"/>
    <mergeCell ref="BH58:BH61"/>
    <mergeCell ref="BD3:BF3"/>
    <mergeCell ref="BH5:BH9"/>
    <mergeCell ref="BF42:BF45"/>
    <mergeCell ref="A2:AB2"/>
    <mergeCell ref="AW85:AW86"/>
    <mergeCell ref="BL11:BL12"/>
    <mergeCell ref="AA81:AA83"/>
    <mergeCell ref="AB81:AB83"/>
    <mergeCell ref="BJ81:BJ83"/>
    <mergeCell ref="BL81:BL83"/>
    <mergeCell ref="BJ73:BJ74"/>
    <mergeCell ref="BL73:BL74"/>
    <mergeCell ref="BL28:BL32"/>
    <mergeCell ref="BL16:BL18"/>
    <mergeCell ref="BL13:BL15"/>
    <mergeCell ref="AA70:AA72"/>
    <mergeCell ref="AB70:AB72"/>
    <mergeCell ref="AB55:AB57"/>
    <mergeCell ref="AB50:AB51"/>
    <mergeCell ref="BJ46:BJ47"/>
    <mergeCell ref="BL46:BL48"/>
    <mergeCell ref="Y46:Y47"/>
    <mergeCell ref="BA46:BA47"/>
    <mergeCell ref="U55:U57"/>
    <mergeCell ref="AI46:AI47"/>
    <mergeCell ref="AJ46:AJ47"/>
    <mergeCell ref="BI3:BI4"/>
    <mergeCell ref="BL94:BL95"/>
    <mergeCell ref="BK94:BK95"/>
    <mergeCell ref="BH81:BH83"/>
    <mergeCell ref="BH85:BH90"/>
    <mergeCell ref="AZ87:AZ90"/>
    <mergeCell ref="BA87:BA90"/>
    <mergeCell ref="AZ85:AZ86"/>
    <mergeCell ref="BK91:BK93"/>
    <mergeCell ref="BB87:BB90"/>
    <mergeCell ref="BC87:BC90"/>
    <mergeCell ref="BD87:BD90"/>
    <mergeCell ref="BE87:BE90"/>
    <mergeCell ref="BF87:BF90"/>
    <mergeCell ref="BB85:BB86"/>
    <mergeCell ref="BC85:BC86"/>
    <mergeCell ref="BD85:BD86"/>
    <mergeCell ref="BI94:BI95"/>
    <mergeCell ref="BI85:BI90"/>
    <mergeCell ref="BI91:BI93"/>
    <mergeCell ref="BJ85:BJ86"/>
    <mergeCell ref="BJ87:BJ90"/>
    <mergeCell ref="BG87:BG90"/>
    <mergeCell ref="BH94:BH95"/>
    <mergeCell ref="BI81:BI83"/>
    <mergeCell ref="BL91:BL93"/>
    <mergeCell ref="BI46:BI48"/>
    <mergeCell ref="BI50:BI51"/>
    <mergeCell ref="BI52:BI54"/>
    <mergeCell ref="BI55:BI57"/>
    <mergeCell ref="BH67:BH68"/>
    <mergeCell ref="BI58:BI61"/>
    <mergeCell ref="BI62:BI66"/>
    <mergeCell ref="BI67:BI68"/>
    <mergeCell ref="BI70:BI72"/>
    <mergeCell ref="BH70:BH72"/>
    <mergeCell ref="BH46:BH48"/>
    <mergeCell ref="BI73:BI74"/>
    <mergeCell ref="BI75:BI80"/>
    <mergeCell ref="BL52:BL54"/>
    <mergeCell ref="BL55:BL57"/>
    <mergeCell ref="BJ55:BJ57"/>
    <mergeCell ref="BK50:BK51"/>
    <mergeCell ref="BJ52:BJ54"/>
    <mergeCell ref="BJ50:BJ51"/>
    <mergeCell ref="BL50:BL51"/>
    <mergeCell ref="BH91:BH93"/>
    <mergeCell ref="BK46:BK48"/>
    <mergeCell ref="BH73:BH74"/>
    <mergeCell ref="S50:S51"/>
    <mergeCell ref="T50:T51"/>
    <mergeCell ref="S52:S54"/>
    <mergeCell ref="T52:T54"/>
    <mergeCell ref="R50:R51"/>
    <mergeCell ref="S91:S93"/>
    <mergeCell ref="R91:R93"/>
    <mergeCell ref="Q91:Q93"/>
    <mergeCell ref="T91:T96"/>
    <mergeCell ref="S87:S90"/>
    <mergeCell ref="R3:R4"/>
    <mergeCell ref="Q5:Q9"/>
    <mergeCell ref="AR46:AR47"/>
    <mergeCell ref="AU46:AU47"/>
    <mergeCell ref="AQ46:AQ47"/>
    <mergeCell ref="AH46:AH47"/>
    <mergeCell ref="AA52:AA54"/>
    <mergeCell ref="V58:V61"/>
    <mergeCell ref="U58:U61"/>
    <mergeCell ref="S13:S15"/>
    <mergeCell ref="T13:T15"/>
    <mergeCell ref="Q40:Q45"/>
    <mergeCell ref="Q37:Q39"/>
    <mergeCell ref="S55:S57"/>
    <mergeCell ref="T55:T57"/>
    <mergeCell ref="R52:R54"/>
    <mergeCell ref="R55:R57"/>
    <mergeCell ref="S46:S48"/>
    <mergeCell ref="T46:T48"/>
    <mergeCell ref="R46:R48"/>
    <mergeCell ref="Q46:Q48"/>
    <mergeCell ref="V46:V48"/>
    <mergeCell ref="Q50:Q51"/>
    <mergeCell ref="Q52:Q54"/>
    <mergeCell ref="AC87:AC90"/>
    <mergeCell ref="U91:U96"/>
    <mergeCell ref="V94:V95"/>
    <mergeCell ref="AA94:AA95"/>
    <mergeCell ref="AB94:AB95"/>
    <mergeCell ref="Z87:Z90"/>
    <mergeCell ref="X85:X86"/>
    <mergeCell ref="AV87:AV90"/>
    <mergeCell ref="AB85:AB90"/>
    <mergeCell ref="AS87:AS90"/>
    <mergeCell ref="AC85:AC86"/>
    <mergeCell ref="AE85:AE86"/>
    <mergeCell ref="AK85:AK86"/>
    <mergeCell ref="AU87:AU90"/>
    <mergeCell ref="AB91:AB93"/>
    <mergeCell ref="AA91:AA93"/>
    <mergeCell ref="AA85:AA90"/>
    <mergeCell ref="Z85:Z86"/>
    <mergeCell ref="V91:V93"/>
    <mergeCell ref="AB73:AB74"/>
    <mergeCell ref="AA50:AA51"/>
    <mergeCell ref="AA46:AA48"/>
    <mergeCell ref="AA55:AA57"/>
    <mergeCell ref="AA62:AA66"/>
    <mergeCell ref="AA67:AA68"/>
    <mergeCell ref="AB46:AB48"/>
    <mergeCell ref="V19:V22"/>
    <mergeCell ref="W3:W4"/>
    <mergeCell ref="AB23:AB26"/>
    <mergeCell ref="AA23:AA26"/>
    <mergeCell ref="AA73:AA74"/>
    <mergeCell ref="AR3:AT3"/>
    <mergeCell ref="AA3:AB3"/>
    <mergeCell ref="X3:X4"/>
    <mergeCell ref="V67:V68"/>
    <mergeCell ref="V62:V66"/>
    <mergeCell ref="AH42:AH45"/>
    <mergeCell ref="AD42:AD45"/>
    <mergeCell ref="AE42:AE45"/>
    <mergeCell ref="AF42:AF45"/>
    <mergeCell ref="AG42:AG45"/>
    <mergeCell ref="AL46:AL47"/>
    <mergeCell ref="AM46:AM47"/>
    <mergeCell ref="AN46:AN47"/>
    <mergeCell ref="AE46:AE47"/>
    <mergeCell ref="AF46:AF47"/>
    <mergeCell ref="AG46:AG47"/>
    <mergeCell ref="AS46:AS47"/>
    <mergeCell ref="AA16:AA18"/>
    <mergeCell ref="AB37:AB39"/>
    <mergeCell ref="V16:V18"/>
    <mergeCell ref="AB11:AB12"/>
    <mergeCell ref="AA11:AA12"/>
    <mergeCell ref="AB13:AB15"/>
    <mergeCell ref="T3:T4"/>
    <mergeCell ref="U16:U18"/>
    <mergeCell ref="T5:T9"/>
    <mergeCell ref="U5:U9"/>
    <mergeCell ref="BA3:BC3"/>
    <mergeCell ref="U28:U32"/>
    <mergeCell ref="AA28:AA32"/>
    <mergeCell ref="AB28:AB32"/>
    <mergeCell ref="W28:W30"/>
    <mergeCell ref="W31:W32"/>
    <mergeCell ref="AC3:AE3"/>
    <mergeCell ref="AF3:AH3"/>
    <mergeCell ref="AI3:AK3"/>
    <mergeCell ref="AL3:AN3"/>
    <mergeCell ref="AO3:AQ3"/>
    <mergeCell ref="U3:U4"/>
    <mergeCell ref="V13:V15"/>
    <mergeCell ref="V3:V4"/>
    <mergeCell ref="V11:V12"/>
    <mergeCell ref="U11:U12"/>
    <mergeCell ref="Y3:Y4"/>
    <mergeCell ref="Z3:Z4"/>
    <mergeCell ref="AA13:AA15"/>
    <mergeCell ref="AX3:AZ3"/>
    <mergeCell ref="AU3:AW3"/>
    <mergeCell ref="T40:T45"/>
    <mergeCell ref="R40:R45"/>
    <mergeCell ref="S40:S45"/>
    <mergeCell ref="S28:S32"/>
    <mergeCell ref="T28:T32"/>
    <mergeCell ref="R33:R36"/>
    <mergeCell ref="U33:U36"/>
    <mergeCell ref="R28:R32"/>
    <mergeCell ref="U40:U45"/>
    <mergeCell ref="S33:S36"/>
    <mergeCell ref="T33:T36"/>
    <mergeCell ref="R37:R39"/>
    <mergeCell ref="R11:R12"/>
    <mergeCell ref="AA37:AA39"/>
    <mergeCell ref="S3:S4"/>
    <mergeCell ref="V5:V9"/>
    <mergeCell ref="AB16:AB18"/>
    <mergeCell ref="R13:R15"/>
    <mergeCell ref="AI42:AI45"/>
    <mergeCell ref="AJ42:AJ45"/>
    <mergeCell ref="R5:R9"/>
    <mergeCell ref="S5:S9"/>
    <mergeCell ref="T11:T12"/>
    <mergeCell ref="E3:P3"/>
    <mergeCell ref="K19:K22"/>
    <mergeCell ref="Q3:Q4"/>
    <mergeCell ref="O13:O15"/>
    <mergeCell ref="N16:N18"/>
    <mergeCell ref="Q16:Q18"/>
    <mergeCell ref="N19:N22"/>
    <mergeCell ref="F11:F12"/>
    <mergeCell ref="G11:G12"/>
    <mergeCell ref="H11:H12"/>
    <mergeCell ref="I11:I12"/>
    <mergeCell ref="J11:J12"/>
    <mergeCell ref="K11:K12"/>
    <mergeCell ref="H16:H18"/>
    <mergeCell ref="J16:J18"/>
    <mergeCell ref="E13:E15"/>
    <mergeCell ref="F13:F15"/>
    <mergeCell ref="P5:P9"/>
    <mergeCell ref="P11:P12"/>
    <mergeCell ref="Q11:Q12"/>
    <mergeCell ref="D19:D26"/>
    <mergeCell ref="E23:E26"/>
    <mergeCell ref="N5:N9"/>
    <mergeCell ref="M13:M15"/>
    <mergeCell ref="A3:A4"/>
    <mergeCell ref="B3:B4"/>
    <mergeCell ref="A5:A114"/>
    <mergeCell ref="F85:F90"/>
    <mergeCell ref="B40:B48"/>
    <mergeCell ref="H55:H57"/>
    <mergeCell ref="N46:N48"/>
    <mergeCell ref="H50:H51"/>
    <mergeCell ref="G50:G51"/>
    <mergeCell ref="J50:J51"/>
    <mergeCell ref="H52:H54"/>
    <mergeCell ref="L52:L54"/>
    <mergeCell ref="M50:M51"/>
    <mergeCell ref="M52:M54"/>
    <mergeCell ref="M33:M36"/>
    <mergeCell ref="N37:N39"/>
    <mergeCell ref="M55:M57"/>
    <mergeCell ref="N11:N12"/>
    <mergeCell ref="N13:N15"/>
    <mergeCell ref="E37:E39"/>
    <mergeCell ref="F23:F26"/>
    <mergeCell ref="L16:L18"/>
    <mergeCell ref="C3:C4"/>
    <mergeCell ref="M106:M108"/>
    <mergeCell ref="B5:B39"/>
    <mergeCell ref="C5:C39"/>
    <mergeCell ref="D37:D39"/>
    <mergeCell ref="H13:H15"/>
    <mergeCell ref="I13:I15"/>
    <mergeCell ref="J13:J15"/>
    <mergeCell ref="F37:F39"/>
    <mergeCell ref="G37:G39"/>
    <mergeCell ref="G33:G36"/>
    <mergeCell ref="E5:E9"/>
    <mergeCell ref="F5:F9"/>
    <mergeCell ref="G5:G9"/>
    <mergeCell ref="H5:H9"/>
    <mergeCell ref="I5:I9"/>
    <mergeCell ref="J5:J9"/>
    <mergeCell ref="J19:J22"/>
    <mergeCell ref="E28:E32"/>
    <mergeCell ref="I16:I18"/>
    <mergeCell ref="E11:E12"/>
    <mergeCell ref="I37:I39"/>
    <mergeCell ref="E33:E36"/>
    <mergeCell ref="D3:D4"/>
    <mergeCell ref="G19:G22"/>
    <mergeCell ref="G23:G26"/>
    <mergeCell ref="H19:H22"/>
    <mergeCell ref="I19:I22"/>
    <mergeCell ref="O5:O9"/>
    <mergeCell ref="L13:L15"/>
    <mergeCell ref="K5:K9"/>
    <mergeCell ref="L5:L9"/>
    <mergeCell ref="M5:M9"/>
    <mergeCell ref="L11:L12"/>
    <mergeCell ref="M11:M12"/>
    <mergeCell ref="O16:O18"/>
    <mergeCell ref="L19:L22"/>
    <mergeCell ref="K23:K26"/>
    <mergeCell ref="O23:O26"/>
    <mergeCell ref="O11:O12"/>
    <mergeCell ref="H28:H32"/>
    <mergeCell ref="I28:I32"/>
    <mergeCell ref="J28:J32"/>
    <mergeCell ref="I23:I26"/>
    <mergeCell ref="H23:H26"/>
    <mergeCell ref="M23:M26"/>
    <mergeCell ref="AZ42:AZ45"/>
    <mergeCell ref="BL19:BL22"/>
    <mergeCell ref="BL23:BL26"/>
    <mergeCell ref="BL33:BL36"/>
    <mergeCell ref="P19:P22"/>
    <mergeCell ref="O33:O36"/>
    <mergeCell ref="O19:O22"/>
    <mergeCell ref="AA33:AA36"/>
    <mergeCell ref="R19:R22"/>
    <mergeCell ref="R23:R26"/>
    <mergeCell ref="T23:T26"/>
    <mergeCell ref="S19:S22"/>
    <mergeCell ref="S23:S26"/>
    <mergeCell ref="V23:V26"/>
    <mergeCell ref="AB33:AB36"/>
    <mergeCell ref="AA19:AA22"/>
    <mergeCell ref="BK19:BK22"/>
    <mergeCell ref="T19:T22"/>
    <mergeCell ref="Q23:Q26"/>
    <mergeCell ref="Q19:Q22"/>
    <mergeCell ref="O28:O32"/>
    <mergeCell ref="P28:P32"/>
    <mergeCell ref="U23:U26"/>
    <mergeCell ref="P33:P36"/>
    <mergeCell ref="BK37:BK39"/>
    <mergeCell ref="V28:V32"/>
    <mergeCell ref="S16:S18"/>
    <mergeCell ref="V37:V39"/>
    <mergeCell ref="U37:U39"/>
    <mergeCell ref="V33:V36"/>
    <mergeCell ref="U19:U22"/>
    <mergeCell ref="P16:P18"/>
    <mergeCell ref="AB19:AB22"/>
    <mergeCell ref="P23:P26"/>
    <mergeCell ref="Q33:Q36"/>
    <mergeCell ref="T16:T18"/>
    <mergeCell ref="BI37:BI39"/>
    <mergeCell ref="P37:P39"/>
    <mergeCell ref="Q28:Q32"/>
    <mergeCell ref="H33:H36"/>
    <mergeCell ref="J33:J36"/>
    <mergeCell ref="J37:J39"/>
    <mergeCell ref="H37:H39"/>
    <mergeCell ref="H40:H45"/>
    <mergeCell ref="O37:O39"/>
    <mergeCell ref="N23:N26"/>
    <mergeCell ref="N33:N36"/>
    <mergeCell ref="K33:K36"/>
    <mergeCell ref="K37:K39"/>
    <mergeCell ref="I40:I45"/>
    <mergeCell ref="J40:J45"/>
    <mergeCell ref="J23:J26"/>
    <mergeCell ref="N28:N32"/>
    <mergeCell ref="I33:I36"/>
    <mergeCell ref="K28:K32"/>
    <mergeCell ref="L33:L36"/>
    <mergeCell ref="L37:L39"/>
    <mergeCell ref="O40:O45"/>
    <mergeCell ref="M40:M45"/>
    <mergeCell ref="BL40:BL45"/>
    <mergeCell ref="BK40:BK45"/>
    <mergeCell ref="BJ42:BJ45"/>
    <mergeCell ref="Z42:Z45"/>
    <mergeCell ref="Y42:Y45"/>
    <mergeCell ref="X42:X45"/>
    <mergeCell ref="V40:V45"/>
    <mergeCell ref="W42:W45"/>
    <mergeCell ref="AU42:AU45"/>
    <mergeCell ref="AR42:AR45"/>
    <mergeCell ref="AS42:AS45"/>
    <mergeCell ref="AT42:AT45"/>
    <mergeCell ref="AB40:AB45"/>
    <mergeCell ref="AA40:AA45"/>
    <mergeCell ref="BB42:BB45"/>
    <mergeCell ref="BH40:BH45"/>
    <mergeCell ref="AQ42:AQ45"/>
    <mergeCell ref="BA42:BA45"/>
    <mergeCell ref="BI40:BI45"/>
    <mergeCell ref="BC42:BC45"/>
    <mergeCell ref="BD42:BD45"/>
    <mergeCell ref="BE42:BE45"/>
    <mergeCell ref="AC42:AC45"/>
    <mergeCell ref="AY42:AY45"/>
    <mergeCell ref="F91:F97"/>
    <mergeCell ref="G91:G97"/>
    <mergeCell ref="D118:L118"/>
    <mergeCell ref="D119:L119"/>
    <mergeCell ref="O91:O97"/>
    <mergeCell ref="P91:P97"/>
    <mergeCell ref="P98:P104"/>
    <mergeCell ref="N91:N97"/>
    <mergeCell ref="O98:O104"/>
    <mergeCell ref="O106:O108"/>
    <mergeCell ref="P106:P108"/>
    <mergeCell ref="P109:P114"/>
    <mergeCell ref="D117:L117"/>
    <mergeCell ref="E98:E104"/>
    <mergeCell ref="F98:F104"/>
    <mergeCell ref="I91:I97"/>
    <mergeCell ref="J91:J97"/>
    <mergeCell ref="K91:K97"/>
    <mergeCell ref="L91:L97"/>
    <mergeCell ref="L98:L104"/>
    <mergeCell ref="D116:K116"/>
    <mergeCell ref="H91:H97"/>
    <mergeCell ref="N106:N108"/>
    <mergeCell ref="D91:D97"/>
    <mergeCell ref="D120:L120"/>
    <mergeCell ref="J98:J104"/>
    <mergeCell ref="K98:K104"/>
    <mergeCell ref="G98:G104"/>
    <mergeCell ref="E106:E108"/>
    <mergeCell ref="F106:F108"/>
    <mergeCell ref="G106:G108"/>
    <mergeCell ref="H106:H108"/>
    <mergeCell ref="I106:I108"/>
    <mergeCell ref="J106:J108"/>
    <mergeCell ref="K106:K108"/>
    <mergeCell ref="L106:L108"/>
    <mergeCell ref="I98:I104"/>
    <mergeCell ref="H98:H104"/>
    <mergeCell ref="F109:F114"/>
    <mergeCell ref="G109:G114"/>
    <mergeCell ref="H109:H114"/>
    <mergeCell ref="I109:I114"/>
    <mergeCell ref="J109:J114"/>
    <mergeCell ref="K109:K114"/>
    <mergeCell ref="L109:L114"/>
    <mergeCell ref="D105:D108"/>
    <mergeCell ref="D98:D104"/>
    <mergeCell ref="B85:B114"/>
    <mergeCell ref="C85:C114"/>
    <mergeCell ref="D109:D114"/>
    <mergeCell ref="E109:E114"/>
    <mergeCell ref="E91:E97"/>
    <mergeCell ref="D85:D90"/>
    <mergeCell ref="D81:D84"/>
    <mergeCell ref="E58:E84"/>
    <mergeCell ref="B58:B84"/>
    <mergeCell ref="C58:C84"/>
    <mergeCell ref="B49:B57"/>
    <mergeCell ref="C49:C57"/>
    <mergeCell ref="L58:L84"/>
    <mergeCell ref="N58:N84"/>
    <mergeCell ref="O55:O57"/>
    <mergeCell ref="M58:M84"/>
    <mergeCell ref="F58:F84"/>
    <mergeCell ref="G58:G84"/>
    <mergeCell ref="L50:L51"/>
    <mergeCell ref="I55:I57"/>
    <mergeCell ref="K58:K84"/>
    <mergeCell ref="D58:D61"/>
    <mergeCell ref="D75:D80"/>
    <mergeCell ref="D62:D74"/>
    <mergeCell ref="N52:N54"/>
    <mergeCell ref="N50:N51"/>
    <mergeCell ref="N55:N57"/>
    <mergeCell ref="K52:K54"/>
    <mergeCell ref="K50:K51"/>
    <mergeCell ref="K55:K57"/>
    <mergeCell ref="D52:D54"/>
    <mergeCell ref="D55:D57"/>
    <mergeCell ref="J55:J57"/>
    <mergeCell ref="H58:H84"/>
    <mergeCell ref="I58:I84"/>
    <mergeCell ref="J58:J84"/>
    <mergeCell ref="E85:E90"/>
    <mergeCell ref="Y85:Y86"/>
    <mergeCell ref="W70:W72"/>
    <mergeCell ref="L55:L57"/>
    <mergeCell ref="E46:E48"/>
    <mergeCell ref="F46:F48"/>
    <mergeCell ref="G46:G48"/>
    <mergeCell ref="H46:H48"/>
    <mergeCell ref="J46:J48"/>
    <mergeCell ref="K46:K48"/>
    <mergeCell ref="K85:K90"/>
    <mergeCell ref="J52:J54"/>
    <mergeCell ref="I50:I51"/>
    <mergeCell ref="I52:I54"/>
    <mergeCell ref="P46:P48"/>
    <mergeCell ref="I46:I48"/>
    <mergeCell ref="L46:L48"/>
    <mergeCell ref="S58:S84"/>
    <mergeCell ref="T87:T90"/>
    <mergeCell ref="Q58:Q84"/>
    <mergeCell ref="U85:U90"/>
    <mergeCell ref="V81:V83"/>
    <mergeCell ref="D33:D36"/>
    <mergeCell ref="F52:F54"/>
    <mergeCell ref="G55:G57"/>
    <mergeCell ref="E50:E51"/>
    <mergeCell ref="E55:E57"/>
    <mergeCell ref="E52:E54"/>
    <mergeCell ref="D50:D51"/>
    <mergeCell ref="G13:G15"/>
    <mergeCell ref="F50:F51"/>
    <mergeCell ref="D5:D18"/>
    <mergeCell ref="D40:D48"/>
    <mergeCell ref="F55:F57"/>
    <mergeCell ref="F33:F36"/>
    <mergeCell ref="G52:G54"/>
    <mergeCell ref="F28:F32"/>
    <mergeCell ref="F19:F22"/>
    <mergeCell ref="F16:F18"/>
    <mergeCell ref="G16:G18"/>
    <mergeCell ref="E16:E18"/>
    <mergeCell ref="E19:E22"/>
    <mergeCell ref="D28:D32"/>
    <mergeCell ref="E40:E45"/>
    <mergeCell ref="F40:F45"/>
    <mergeCell ref="G40:G45"/>
    <mergeCell ref="AW87:AW90"/>
    <mergeCell ref="AD87:AD90"/>
    <mergeCell ref="AE87:AE90"/>
    <mergeCell ref="AF87:AF90"/>
    <mergeCell ref="AG87:AG90"/>
    <mergeCell ref="AH87:AH90"/>
    <mergeCell ref="AL87:AL90"/>
    <mergeCell ref="AT85:AT86"/>
    <mergeCell ref="G28:G32"/>
    <mergeCell ref="M46:M48"/>
    <mergeCell ref="T58:T84"/>
    <mergeCell ref="AB58:AB61"/>
    <mergeCell ref="AA58:AA61"/>
    <mergeCell ref="M28:M32"/>
    <mergeCell ref="M37:M39"/>
    <mergeCell ref="AB67:AB68"/>
    <mergeCell ref="AA75:AA80"/>
    <mergeCell ref="AB75:AB80"/>
    <mergeCell ref="T85:T86"/>
    <mergeCell ref="V85:V90"/>
    <mergeCell ref="W85:W90"/>
    <mergeCell ref="W75:W80"/>
    <mergeCell ref="X87:X90"/>
    <mergeCell ref="Y87:Y90"/>
    <mergeCell ref="C40:C48"/>
    <mergeCell ref="AV42:AV45"/>
    <mergeCell ref="AW42:AW45"/>
    <mergeCell ref="AT87:AT90"/>
    <mergeCell ref="AU85:AU86"/>
    <mergeCell ref="AV85:AV86"/>
    <mergeCell ref="AT46:AT47"/>
    <mergeCell ref="O85:O90"/>
    <mergeCell ref="H85:H90"/>
    <mergeCell ref="I85:I90"/>
    <mergeCell ref="L85:L90"/>
    <mergeCell ref="J85:J90"/>
    <mergeCell ref="G85:G90"/>
    <mergeCell ref="N85:N90"/>
    <mergeCell ref="N40:N45"/>
    <mergeCell ref="AD85:AD86"/>
    <mergeCell ref="V73:V74"/>
    <mergeCell ref="U75:U80"/>
    <mergeCell ref="V75:V80"/>
    <mergeCell ref="U70:U74"/>
    <mergeCell ref="V70:V72"/>
    <mergeCell ref="W73:W74"/>
    <mergeCell ref="AO46:AO47"/>
    <mergeCell ref="AP46:AP47"/>
    <mergeCell ref="BA85:BA86"/>
    <mergeCell ref="AX87:AX90"/>
    <mergeCell ref="AX85:AX86"/>
    <mergeCell ref="AY87:AY90"/>
    <mergeCell ref="W5:W9"/>
    <mergeCell ref="AA5:AA9"/>
    <mergeCell ref="AB5:AB9"/>
    <mergeCell ref="S94:S95"/>
    <mergeCell ref="R94:R95"/>
    <mergeCell ref="AY85:AY86"/>
    <mergeCell ref="AW46:AW47"/>
    <mergeCell ref="AB62:AB66"/>
    <mergeCell ref="AS85:AS86"/>
    <mergeCell ref="AR87:AR90"/>
    <mergeCell ref="AI87:AI90"/>
    <mergeCell ref="AJ87:AJ90"/>
    <mergeCell ref="AK87:AK90"/>
    <mergeCell ref="AP85:AP86"/>
    <mergeCell ref="AQ85:AQ86"/>
    <mergeCell ref="AR85:AR86"/>
    <mergeCell ref="AL85:AL86"/>
    <mergeCell ref="AM85:AM86"/>
    <mergeCell ref="AN85:AN86"/>
    <mergeCell ref="AX42:AX45"/>
    <mergeCell ref="Q109:Q114"/>
    <mergeCell ref="R109:R114"/>
    <mergeCell ref="S109:S114"/>
    <mergeCell ref="T109:T114"/>
    <mergeCell ref="U109:U114"/>
    <mergeCell ref="Q94:Q95"/>
    <mergeCell ref="U81:U84"/>
    <mergeCell ref="S11:S12"/>
    <mergeCell ref="R16:R18"/>
    <mergeCell ref="R98:R104"/>
    <mergeCell ref="S98:S104"/>
    <mergeCell ref="Q98:Q104"/>
    <mergeCell ref="S37:S39"/>
    <mergeCell ref="T37:T39"/>
    <mergeCell ref="U52:U54"/>
    <mergeCell ref="U50:U51"/>
    <mergeCell ref="U13:U15"/>
    <mergeCell ref="Q13:Q15"/>
    <mergeCell ref="R58:R84"/>
    <mergeCell ref="Q55:Q57"/>
    <mergeCell ref="U62:U69"/>
    <mergeCell ref="U106:U108"/>
    <mergeCell ref="Q87:Q90"/>
    <mergeCell ref="R87:R90"/>
    <mergeCell ref="M98:M104"/>
    <mergeCell ref="M85:M90"/>
    <mergeCell ref="M91:M97"/>
    <mergeCell ref="N98:N104"/>
    <mergeCell ref="P85:P90"/>
    <mergeCell ref="P55:P57"/>
    <mergeCell ref="K13:K15"/>
    <mergeCell ref="O46:O48"/>
    <mergeCell ref="P40:P45"/>
    <mergeCell ref="M19:M22"/>
    <mergeCell ref="M16:M18"/>
    <mergeCell ref="P13:P15"/>
    <mergeCell ref="K40:K45"/>
    <mergeCell ref="L40:L45"/>
    <mergeCell ref="L28:L32"/>
    <mergeCell ref="L23:L26"/>
    <mergeCell ref="K16:K18"/>
    <mergeCell ref="O52:O54"/>
    <mergeCell ref="P50:P51"/>
    <mergeCell ref="O50:O51"/>
    <mergeCell ref="P52:P54"/>
    <mergeCell ref="O58:O84"/>
    <mergeCell ref="P58:P84"/>
    <mergeCell ref="C1:BL1"/>
    <mergeCell ref="V109:V114"/>
    <mergeCell ref="W109:W114"/>
    <mergeCell ref="BL109:BL114"/>
    <mergeCell ref="AA109:AA114"/>
    <mergeCell ref="AB109:AB114"/>
    <mergeCell ref="BJ111:BJ114"/>
    <mergeCell ref="T98:T104"/>
    <mergeCell ref="U98:U104"/>
    <mergeCell ref="V106:V108"/>
    <mergeCell ref="AA106:AA108"/>
    <mergeCell ref="AB106:AB108"/>
    <mergeCell ref="BL106:BL108"/>
    <mergeCell ref="BK106:BK108"/>
    <mergeCell ref="BJ106:BJ108"/>
    <mergeCell ref="BL98:BL104"/>
    <mergeCell ref="BJ98:BJ104"/>
    <mergeCell ref="BI106:BI108"/>
    <mergeCell ref="BI109:BI114"/>
    <mergeCell ref="BH106:BH108"/>
    <mergeCell ref="BH109:BH114"/>
    <mergeCell ref="M109:M114"/>
    <mergeCell ref="N109:N114"/>
    <mergeCell ref="O109:O114"/>
  </mergeCells>
  <pageMargins left="0.7" right="0.7" top="0.75" bottom="0.75" header="0" footer="0"/>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I56"/>
  <sheetViews>
    <sheetView showGridLines="0" zoomScale="43" zoomScaleNormal="43" workbookViewId="0">
      <selection activeCell="AC26" sqref="AC26"/>
    </sheetView>
  </sheetViews>
  <sheetFormatPr baseColWidth="10" defaultColWidth="11.5546875" defaultRowHeight="15"/>
  <cols>
    <col min="1" max="1" width="9.88671875" style="295" bestFit="1" customWidth="1"/>
    <col min="2" max="3" width="9.33203125" style="295" bestFit="1" customWidth="1"/>
    <col min="4" max="4" width="10.88671875" style="295" bestFit="1" customWidth="1"/>
    <col min="5" max="5" width="9.109375" style="295" bestFit="1" customWidth="1"/>
    <col min="6" max="6" width="8.5546875" style="295" bestFit="1" customWidth="1"/>
    <col min="7" max="7" width="10.33203125" style="295" bestFit="1" customWidth="1"/>
    <col min="8" max="8" width="10.109375" style="295" bestFit="1" customWidth="1"/>
    <col min="9" max="9" width="10.5546875" style="295" bestFit="1" customWidth="1"/>
    <col min="10" max="10" width="11.88671875"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9.88671875" style="295" customWidth="1"/>
    <col min="17" max="17" width="11.109375" style="295" bestFit="1" customWidth="1"/>
    <col min="18" max="18" width="5.88671875" style="295" customWidth="1"/>
    <col min="19" max="16384" width="11.5546875" style="295"/>
  </cols>
  <sheetData>
    <row r="1" spans="1:34" ht="154.5" customHeight="1">
      <c r="A1" s="1145" t="s">
        <v>533</v>
      </c>
      <c r="B1" s="1145"/>
      <c r="C1" s="1145"/>
      <c r="D1" s="1145"/>
      <c r="E1" s="1145"/>
      <c r="F1" s="1145"/>
      <c r="G1" s="1145"/>
      <c r="H1" s="1145"/>
      <c r="I1" s="1145"/>
      <c r="J1" s="1145"/>
      <c r="K1" s="1145"/>
      <c r="L1" s="1145"/>
      <c r="M1" s="1145"/>
      <c r="N1" s="1145"/>
      <c r="O1" s="1145"/>
      <c r="P1" s="1145"/>
      <c r="Q1" s="1145"/>
      <c r="R1" s="1145"/>
      <c r="S1" s="1145"/>
      <c r="T1" s="1145"/>
      <c r="U1" s="1145"/>
      <c r="V1" s="1145"/>
      <c r="W1" s="1145"/>
      <c r="X1" s="1145"/>
      <c r="Y1" s="1145"/>
      <c r="Z1" s="1145"/>
      <c r="AA1" s="1145"/>
      <c r="AB1" s="1145"/>
      <c r="AC1" s="1145"/>
      <c r="AD1" s="1145"/>
      <c r="AE1" s="1145"/>
      <c r="AF1" s="1145"/>
      <c r="AG1" s="1145"/>
      <c r="AH1" s="1145"/>
    </row>
    <row r="3" spans="1:34" ht="15" customHeight="1">
      <c r="A3" s="1146" t="s">
        <v>0</v>
      </c>
      <c r="B3" s="1147"/>
      <c r="C3" s="1147"/>
      <c r="D3" s="1147"/>
      <c r="E3" s="1147"/>
      <c r="F3" s="1147"/>
      <c r="G3" s="1147"/>
      <c r="H3" s="1147"/>
      <c r="I3" s="1147"/>
      <c r="J3" s="1147"/>
      <c r="K3" s="1147"/>
      <c r="L3" s="1147"/>
      <c r="M3" s="1147"/>
      <c r="N3" s="1147"/>
      <c r="O3" s="1147"/>
      <c r="P3" s="1147"/>
      <c r="Q3" s="1147"/>
      <c r="R3" s="1147"/>
      <c r="S3" s="1147"/>
      <c r="T3" s="1147"/>
      <c r="U3" s="1147"/>
      <c r="V3" s="1147"/>
      <c r="W3" s="1147"/>
      <c r="X3" s="1147"/>
      <c r="Y3" s="1147"/>
      <c r="Z3" s="1147"/>
      <c r="AA3" s="1147"/>
      <c r="AB3" s="1147"/>
      <c r="AC3" s="1147"/>
      <c r="AD3" s="1147"/>
      <c r="AE3" s="1147"/>
      <c r="AF3" s="1147"/>
      <c r="AG3" s="1147"/>
      <c r="AH3" s="1147"/>
    </row>
    <row r="4" spans="1:34" ht="44.25" customHeight="1">
      <c r="A4" s="1040" t="s">
        <v>26</v>
      </c>
      <c r="B4" s="1041"/>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c r="AE4" s="1041"/>
      <c r="AF4" s="1041"/>
      <c r="AG4" s="1041"/>
      <c r="AH4" s="1042"/>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88.5" customHeight="1">
      <c r="A6" s="966" t="s">
        <v>27</v>
      </c>
      <c r="B6" s="966"/>
      <c r="C6" s="966"/>
      <c r="D6" s="966"/>
      <c r="E6" s="967" t="s">
        <v>532</v>
      </c>
      <c r="F6" s="967"/>
      <c r="G6" s="967"/>
      <c r="H6" s="967"/>
      <c r="I6" s="967"/>
      <c r="J6" s="967"/>
      <c r="K6" s="967"/>
      <c r="L6" s="967"/>
      <c r="M6" s="967" t="s">
        <v>46</v>
      </c>
      <c r="N6" s="967"/>
      <c r="O6" s="967"/>
      <c r="P6" s="967"/>
      <c r="Q6" s="968" t="s">
        <v>57</v>
      </c>
      <c r="R6" s="968"/>
      <c r="S6" s="968"/>
      <c r="T6" s="968"/>
      <c r="U6" s="968" t="s">
        <v>58</v>
      </c>
      <c r="V6" s="968"/>
      <c r="W6" s="968"/>
      <c r="X6" s="968"/>
      <c r="Y6" s="968" t="s">
        <v>787</v>
      </c>
      <c r="Z6" s="968"/>
      <c r="AA6" s="968"/>
      <c r="AB6" s="968"/>
      <c r="AC6" s="968" t="s">
        <v>788</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557" t="s">
        <v>592</v>
      </c>
      <c r="V8" s="557" t="s">
        <v>593</v>
      </c>
      <c r="W8" s="557" t="s">
        <v>594</v>
      </c>
      <c r="X8" s="557" t="s">
        <v>595</v>
      </c>
      <c r="Y8" s="557" t="s">
        <v>596</v>
      </c>
      <c r="Z8" s="557" t="s">
        <v>597</v>
      </c>
      <c r="AA8" s="557" t="s">
        <v>598</v>
      </c>
      <c r="AB8" s="557" t="s">
        <v>599</v>
      </c>
      <c r="AC8" s="431" t="s">
        <v>600</v>
      </c>
      <c r="AD8" s="431" t="s">
        <v>601</v>
      </c>
      <c r="AE8" s="557" t="s">
        <v>602</v>
      </c>
      <c r="AF8" s="1154" t="s">
        <v>603</v>
      </c>
      <c r="AG8" s="1155"/>
      <c r="AH8" s="1155"/>
    </row>
    <row r="9" spans="1:34" ht="38.25" customHeight="1">
      <c r="A9" s="959" t="s">
        <v>789</v>
      </c>
      <c r="B9" s="959"/>
      <c r="C9" s="959"/>
      <c r="D9" s="959"/>
      <c r="E9" s="960" t="s">
        <v>278</v>
      </c>
      <c r="F9" s="961"/>
      <c r="G9" s="961"/>
      <c r="H9" s="961"/>
      <c r="I9" s="961"/>
      <c r="J9" s="961"/>
      <c r="K9" s="961"/>
      <c r="L9" s="962"/>
      <c r="M9" s="963" t="s">
        <v>22</v>
      </c>
      <c r="N9" s="964"/>
      <c r="O9" s="964"/>
      <c r="P9" s="964"/>
      <c r="Q9" s="964"/>
      <c r="R9" s="964"/>
      <c r="S9" s="964"/>
      <c r="T9" s="965"/>
      <c r="U9" s="556"/>
      <c r="V9" s="548"/>
      <c r="W9" s="548" t="s">
        <v>30</v>
      </c>
      <c r="X9" s="548"/>
      <c r="Y9" s="552"/>
      <c r="Z9" s="548"/>
      <c r="AA9" s="548"/>
      <c r="AB9" s="548"/>
      <c r="AC9" s="552" t="s">
        <v>531</v>
      </c>
      <c r="AD9" s="552" t="s">
        <v>30</v>
      </c>
      <c r="AE9" s="548"/>
      <c r="AF9" s="968"/>
      <c r="AG9" s="968"/>
      <c r="AH9" s="968"/>
    </row>
    <row r="10" spans="1:34" s="301" customFormat="1" ht="15" customHeight="1">
      <c r="A10" s="981" t="s">
        <v>500</v>
      </c>
      <c r="B10" s="981"/>
      <c r="C10" s="981"/>
      <c r="D10" s="981"/>
      <c r="E10" s="1052" t="s">
        <v>530</v>
      </c>
      <c r="F10" s="1052"/>
      <c r="G10" s="1052"/>
      <c r="H10" s="984" t="s">
        <v>10</v>
      </c>
      <c r="I10" s="985" t="s">
        <v>529</v>
      </c>
      <c r="J10" s="985"/>
      <c r="K10" s="986" t="s">
        <v>528</v>
      </c>
      <c r="L10" s="986"/>
      <c r="M10" s="987">
        <v>2018</v>
      </c>
      <c r="N10" s="988"/>
      <c r="O10" s="988"/>
      <c r="P10" s="988"/>
      <c r="Q10" s="988">
        <v>2019</v>
      </c>
      <c r="R10" s="988"/>
      <c r="S10" s="988"/>
      <c r="T10" s="988"/>
      <c r="U10" s="988">
        <v>2020</v>
      </c>
      <c r="V10" s="988"/>
      <c r="W10" s="988"/>
      <c r="X10" s="988"/>
      <c r="Y10" s="988">
        <v>2021</v>
      </c>
      <c r="Z10" s="988"/>
      <c r="AA10" s="988"/>
      <c r="AB10" s="988"/>
      <c r="AC10" s="988">
        <v>2022</v>
      </c>
      <c r="AD10" s="988"/>
      <c r="AE10" s="988"/>
      <c r="AF10" s="988"/>
      <c r="AG10" s="989" t="s">
        <v>534</v>
      </c>
      <c r="AH10" s="979" t="s">
        <v>607</v>
      </c>
    </row>
    <row r="11" spans="1:34" s="301" customFormat="1" ht="15" customHeight="1">
      <c r="A11" s="981"/>
      <c r="B11" s="981"/>
      <c r="C11" s="981"/>
      <c r="D11" s="981"/>
      <c r="E11" s="1052"/>
      <c r="F11" s="1052"/>
      <c r="G11" s="1052"/>
      <c r="H11" s="984"/>
      <c r="I11" s="985"/>
      <c r="J11" s="985"/>
      <c r="K11" s="986"/>
      <c r="L11" s="986"/>
      <c r="M11" s="545" t="s">
        <v>23</v>
      </c>
      <c r="N11" s="545" t="s">
        <v>24</v>
      </c>
      <c r="O11" s="545" t="s">
        <v>25</v>
      </c>
      <c r="P11" s="545" t="s">
        <v>668</v>
      </c>
      <c r="Q11" s="545" t="s">
        <v>23</v>
      </c>
      <c r="R11" s="553" t="s">
        <v>24</v>
      </c>
      <c r="S11" s="553" t="s">
        <v>25</v>
      </c>
      <c r="T11" s="553" t="s">
        <v>609</v>
      </c>
      <c r="U11" s="553" t="s">
        <v>23</v>
      </c>
      <c r="V11" s="553" t="s">
        <v>24</v>
      </c>
      <c r="W11" s="553" t="s">
        <v>25</v>
      </c>
      <c r="X11" s="553" t="s">
        <v>609</v>
      </c>
      <c r="Y11" s="553" t="s">
        <v>23</v>
      </c>
      <c r="Z11" s="553" t="s">
        <v>24</v>
      </c>
      <c r="AA11" s="553" t="s">
        <v>25</v>
      </c>
      <c r="AB11" s="553" t="s">
        <v>609</v>
      </c>
      <c r="AC11" s="553" t="s">
        <v>23</v>
      </c>
      <c r="AD11" s="553" t="s">
        <v>24</v>
      </c>
      <c r="AE11" s="553" t="s">
        <v>25</v>
      </c>
      <c r="AF11" s="480" t="s">
        <v>609</v>
      </c>
      <c r="AG11" s="979"/>
      <c r="AH11" s="1156"/>
    </row>
    <row r="12" spans="1:34" s="301" customFormat="1" ht="57" customHeight="1">
      <c r="A12" s="1105" t="s">
        <v>606</v>
      </c>
      <c r="B12" s="968" t="s">
        <v>790</v>
      </c>
      <c r="C12" s="968"/>
      <c r="D12" s="968"/>
      <c r="E12" s="1158">
        <v>100000</v>
      </c>
      <c r="F12" s="1158"/>
      <c r="G12" s="1158"/>
      <c r="H12" s="548" t="s">
        <v>33</v>
      </c>
      <c r="I12" s="990" t="s">
        <v>496</v>
      </c>
      <c r="J12" s="991"/>
      <c r="K12" s="992" t="s">
        <v>272</v>
      </c>
      <c r="L12" s="993"/>
      <c r="M12" s="309">
        <v>0</v>
      </c>
      <c r="N12" s="309">
        <v>0</v>
      </c>
      <c r="O12" s="309">
        <v>10538</v>
      </c>
      <c r="P12" s="387">
        <f t="shared" ref="P12:P15" si="0">SUM(O12+N12+M12)</f>
        <v>10538</v>
      </c>
      <c r="Q12" s="603"/>
      <c r="R12" s="535"/>
      <c r="S12" s="535"/>
      <c r="T12" s="536">
        <f t="shared" ref="T12:T15" si="1">SUM(S12+R12+Q12)</f>
        <v>0</v>
      </c>
      <c r="U12" s="535"/>
      <c r="V12" s="535"/>
      <c r="W12" s="535"/>
      <c r="X12" s="536">
        <f t="shared" ref="X12:X15" si="2">SUM(W12+V12+U12)</f>
        <v>0</v>
      </c>
      <c r="Y12" s="535"/>
      <c r="Z12" s="535"/>
      <c r="AA12" s="535"/>
      <c r="AB12" s="536">
        <f t="shared" ref="AB12:AB15" si="3">SUM(AA12+Z12+Y12)</f>
        <v>0</v>
      </c>
      <c r="AC12" s="535"/>
      <c r="AD12" s="535"/>
      <c r="AE12" s="535"/>
      <c r="AF12" s="536">
        <f t="shared" ref="AF12:AF15" si="4">SUM(AE12+AD12+AC12)</f>
        <v>0</v>
      </c>
      <c r="AG12" s="604">
        <f>+P12+T12+X12+AB12+AF12</f>
        <v>10538</v>
      </c>
      <c r="AH12" s="605">
        <f>AG12/E12</f>
        <v>0.10538</v>
      </c>
    </row>
    <row r="13" spans="1:34" s="301" customFormat="1" ht="37.5" customHeight="1">
      <c r="A13" s="1114"/>
      <c r="B13" s="990" t="s">
        <v>267</v>
      </c>
      <c r="C13" s="1089"/>
      <c r="D13" s="991"/>
      <c r="E13" s="992">
        <v>10</v>
      </c>
      <c r="F13" s="1110"/>
      <c r="G13" s="993"/>
      <c r="H13" s="548" t="s">
        <v>33</v>
      </c>
      <c r="I13" s="990" t="s">
        <v>270</v>
      </c>
      <c r="J13" s="991"/>
      <c r="K13" s="992" t="s">
        <v>273</v>
      </c>
      <c r="L13" s="993"/>
      <c r="M13" s="309">
        <v>1</v>
      </c>
      <c r="N13" s="309">
        <v>0</v>
      </c>
      <c r="O13" s="309">
        <v>1</v>
      </c>
      <c r="P13" s="387">
        <f t="shared" si="0"/>
        <v>2</v>
      </c>
      <c r="Q13" s="603"/>
      <c r="R13" s="535"/>
      <c r="S13" s="535"/>
      <c r="T13" s="536">
        <f t="shared" si="1"/>
        <v>0</v>
      </c>
      <c r="U13" s="535"/>
      <c r="V13" s="535"/>
      <c r="W13" s="535"/>
      <c r="X13" s="536">
        <f t="shared" si="2"/>
        <v>0</v>
      </c>
      <c r="Y13" s="535"/>
      <c r="Z13" s="535"/>
      <c r="AA13" s="535"/>
      <c r="AB13" s="536">
        <f t="shared" si="3"/>
        <v>0</v>
      </c>
      <c r="AC13" s="535"/>
      <c r="AD13" s="535"/>
      <c r="AE13" s="535"/>
      <c r="AF13" s="536">
        <f t="shared" si="4"/>
        <v>0</v>
      </c>
      <c r="AG13" s="604">
        <f t="shared" ref="AG13:AG15" si="5">+P13+T13+X13+AB13+AF13</f>
        <v>2</v>
      </c>
      <c r="AH13" s="605">
        <f t="shared" ref="AH13:AH15" si="6">AG13/E13</f>
        <v>0.2</v>
      </c>
    </row>
    <row r="14" spans="1:34" s="301" customFormat="1" ht="54" customHeight="1">
      <c r="A14" s="1114"/>
      <c r="B14" s="990" t="s">
        <v>268</v>
      </c>
      <c r="C14" s="1089"/>
      <c r="D14" s="991"/>
      <c r="E14" s="992">
        <v>18</v>
      </c>
      <c r="F14" s="1110"/>
      <c r="G14" s="993"/>
      <c r="H14" s="548" t="s">
        <v>33</v>
      </c>
      <c r="I14" s="990" t="s">
        <v>271</v>
      </c>
      <c r="J14" s="991"/>
      <c r="K14" s="992" t="s">
        <v>274</v>
      </c>
      <c r="L14" s="993"/>
      <c r="M14" s="309">
        <v>0</v>
      </c>
      <c r="N14" s="309">
        <v>0</v>
      </c>
      <c r="O14" s="309">
        <v>14</v>
      </c>
      <c r="P14" s="387">
        <f t="shared" si="0"/>
        <v>14</v>
      </c>
      <c r="Q14" s="603"/>
      <c r="R14" s="535"/>
      <c r="S14" s="535"/>
      <c r="T14" s="536">
        <f t="shared" si="1"/>
        <v>0</v>
      </c>
      <c r="U14" s="535"/>
      <c r="V14" s="535"/>
      <c r="W14" s="535"/>
      <c r="X14" s="536">
        <f t="shared" si="2"/>
        <v>0</v>
      </c>
      <c r="Y14" s="535"/>
      <c r="Z14" s="535"/>
      <c r="AA14" s="535"/>
      <c r="AB14" s="536">
        <f t="shared" si="3"/>
        <v>0</v>
      </c>
      <c r="AC14" s="535"/>
      <c r="AD14" s="535"/>
      <c r="AE14" s="535"/>
      <c r="AF14" s="536">
        <f t="shared" si="4"/>
        <v>0</v>
      </c>
      <c r="AG14" s="604">
        <f t="shared" si="5"/>
        <v>14</v>
      </c>
      <c r="AH14" s="605">
        <f t="shared" si="6"/>
        <v>0.77777777777777779</v>
      </c>
    </row>
    <row r="15" spans="1:34" s="301" customFormat="1" ht="54" customHeight="1">
      <c r="A15" s="959"/>
      <c r="B15" s="990" t="s">
        <v>374</v>
      </c>
      <c r="C15" s="1089"/>
      <c r="D15" s="991"/>
      <c r="E15" s="992">
        <v>100</v>
      </c>
      <c r="F15" s="1110"/>
      <c r="G15" s="993"/>
      <c r="H15" s="548" t="s">
        <v>112</v>
      </c>
      <c r="I15" s="990" t="s">
        <v>791</v>
      </c>
      <c r="J15" s="991"/>
      <c r="K15" s="992" t="s">
        <v>792</v>
      </c>
      <c r="L15" s="993"/>
      <c r="M15" s="309">
        <v>0</v>
      </c>
      <c r="N15" s="309">
        <v>0</v>
      </c>
      <c r="O15" s="309">
        <v>19</v>
      </c>
      <c r="P15" s="387">
        <f t="shared" si="0"/>
        <v>19</v>
      </c>
      <c r="Q15" s="603"/>
      <c r="R15" s="535"/>
      <c r="S15" s="535"/>
      <c r="T15" s="536">
        <f t="shared" si="1"/>
        <v>0</v>
      </c>
      <c r="U15" s="535"/>
      <c r="V15" s="535"/>
      <c r="W15" s="535"/>
      <c r="X15" s="536">
        <f t="shared" si="2"/>
        <v>0</v>
      </c>
      <c r="Y15" s="535"/>
      <c r="Z15" s="535"/>
      <c r="AA15" s="535"/>
      <c r="AB15" s="536">
        <f t="shared" si="3"/>
        <v>0</v>
      </c>
      <c r="AC15" s="535"/>
      <c r="AD15" s="535"/>
      <c r="AE15" s="535"/>
      <c r="AF15" s="536">
        <f t="shared" si="4"/>
        <v>0</v>
      </c>
      <c r="AG15" s="604">
        <f t="shared" si="5"/>
        <v>19</v>
      </c>
      <c r="AH15" s="605">
        <f t="shared" si="6"/>
        <v>0.19</v>
      </c>
    </row>
    <row r="16" spans="1:34" ht="19.5">
      <c r="A16" s="1095" t="s">
        <v>527</v>
      </c>
      <c r="B16" s="1095"/>
      <c r="C16" s="1095"/>
      <c r="D16" s="1095"/>
      <c r="E16" s="1095"/>
      <c r="F16" s="1095"/>
      <c r="G16" s="1095"/>
      <c r="H16" s="1095"/>
      <c r="I16" s="1095"/>
      <c r="J16" s="1095"/>
      <c r="K16" s="1095"/>
      <c r="L16" s="1095"/>
      <c r="M16" s="1096">
        <f>((P12/$E$12)+(P13/$E$13)+(P14/$E$14)+(P15/$E$15))/COUNT(P12:P15)</f>
        <v>0.3182894444444444</v>
      </c>
      <c r="N16" s="1097"/>
      <c r="O16" s="1097"/>
      <c r="P16" s="1098"/>
      <c r="Q16" s="1096">
        <f t="shared" ref="Q16" si="7">((T12/$E$12)+(T13/$E$13)+(T14/$E$14)+(T15/$E$15))/COUNT(T12:T15)</f>
        <v>0</v>
      </c>
      <c r="R16" s="1097"/>
      <c r="S16" s="1097"/>
      <c r="T16" s="1098"/>
      <c r="U16" s="1096">
        <f t="shared" ref="U16" si="8">((X12/$E$12)+(X13/$E$13)+(X14/$E$14)+(X15/$E$15))/COUNT(X12:X15)</f>
        <v>0</v>
      </c>
      <c r="V16" s="1097"/>
      <c r="W16" s="1097"/>
      <c r="X16" s="1098"/>
      <c r="Y16" s="1096">
        <f t="shared" ref="Y16" si="9">((AB12/$E$12)+(AB13/$E$13)+(AB14/$E$14)+(AB15/$E$15))/COUNT(AB12:AB15)</f>
        <v>0</v>
      </c>
      <c r="Z16" s="1097"/>
      <c r="AA16" s="1097"/>
      <c r="AB16" s="1098"/>
      <c r="AC16" s="1055">
        <f t="shared" ref="AC16" si="10">((AF12/$E$12)+(AF13/$E$13)+(AF14/$E$14)+(AF15/$E$15))/COUNT(AF12:AF15)</f>
        <v>0</v>
      </c>
      <c r="AD16" s="1056"/>
      <c r="AE16" s="1056"/>
      <c r="AF16" s="1057"/>
      <c r="AG16" s="497">
        <f>SUM(M16:AF16)</f>
        <v>0.3182894444444444</v>
      </c>
      <c r="AH16" s="606">
        <f>AVERAGE(AH12:AH15)</f>
        <v>0.3182894444444444</v>
      </c>
    </row>
    <row r="17" spans="1:35">
      <c r="A17" s="607"/>
      <c r="B17" s="607"/>
      <c r="C17" s="607"/>
      <c r="D17" s="607"/>
      <c r="E17" s="607"/>
      <c r="F17" s="607"/>
      <c r="G17" s="607"/>
      <c r="H17" s="607"/>
    </row>
    <row r="18" spans="1:35">
      <c r="A18" s="607"/>
      <c r="B18" s="607"/>
      <c r="C18" s="607"/>
      <c r="D18" s="607"/>
      <c r="E18" s="607"/>
      <c r="F18" s="607"/>
      <c r="G18" s="608"/>
      <c r="H18" s="607"/>
      <c r="AC18" s="441">
        <v>2018</v>
      </c>
      <c r="AD18" s="441">
        <v>2019</v>
      </c>
      <c r="AE18" s="441">
        <v>2020</v>
      </c>
      <c r="AF18" s="441">
        <v>2021</v>
      </c>
      <c r="AG18" s="441">
        <v>2022</v>
      </c>
    </row>
    <row r="19" spans="1:35">
      <c r="A19" s="607"/>
      <c r="B19" s="607"/>
      <c r="C19" s="607"/>
      <c r="D19" s="607"/>
      <c r="E19" s="607"/>
      <c r="F19" s="607"/>
      <c r="G19" s="608"/>
      <c r="H19" s="607"/>
      <c r="Z19" s="1099" t="s">
        <v>526</v>
      </c>
      <c r="AA19" s="1100"/>
      <c r="AB19" s="1101"/>
      <c r="AC19" s="630" t="s">
        <v>961</v>
      </c>
      <c r="AD19" s="300" t="s">
        <v>962</v>
      </c>
      <c r="AE19" s="300" t="s">
        <v>963</v>
      </c>
      <c r="AF19" s="300" t="s">
        <v>964</v>
      </c>
      <c r="AG19" s="300" t="s">
        <v>965</v>
      </c>
    </row>
    <row r="20" spans="1:35">
      <c r="A20" s="609" t="s">
        <v>686</v>
      </c>
      <c r="B20" s="609" t="s">
        <v>687</v>
      </c>
      <c r="C20" s="610"/>
      <c r="D20" s="607"/>
      <c r="E20" s="607"/>
      <c r="F20" s="607"/>
      <c r="G20" s="608"/>
      <c r="H20" s="607"/>
      <c r="Z20" s="1102" t="s">
        <v>525</v>
      </c>
      <c r="AA20" s="1103"/>
      <c r="AB20" s="1104"/>
      <c r="AC20" s="299" t="s">
        <v>966</v>
      </c>
      <c r="AD20" s="631" t="s">
        <v>967</v>
      </c>
      <c r="AE20" s="299" t="s">
        <v>968</v>
      </c>
      <c r="AF20" s="299" t="s">
        <v>969</v>
      </c>
      <c r="AG20" s="299" t="s">
        <v>970</v>
      </c>
    </row>
    <row r="21" spans="1:35">
      <c r="A21" s="609">
        <v>2018</v>
      </c>
      <c r="B21" s="500">
        <f>M16</f>
        <v>0.3182894444444444</v>
      </c>
      <c r="C21" s="610"/>
      <c r="D21" s="607"/>
      <c r="E21" s="607"/>
      <c r="F21" s="611"/>
      <c r="G21" s="608"/>
      <c r="H21" s="607"/>
      <c r="Z21" s="1090" t="s">
        <v>524</v>
      </c>
      <c r="AA21" s="1091"/>
      <c r="AB21" s="1092"/>
      <c r="AC21" s="632" t="s">
        <v>523</v>
      </c>
      <c r="AD21" s="298" t="s">
        <v>961</v>
      </c>
      <c r="AE21" s="298" t="s">
        <v>962</v>
      </c>
      <c r="AF21" s="298" t="s">
        <v>963</v>
      </c>
      <c r="AG21" s="298" t="s">
        <v>964</v>
      </c>
    </row>
    <row r="22" spans="1:35">
      <c r="A22" s="490">
        <v>2019</v>
      </c>
      <c r="B22" s="504">
        <f>Q16</f>
        <v>0</v>
      </c>
      <c r="C22" s="445"/>
      <c r="D22" s="1116"/>
      <c r="E22" s="1116"/>
      <c r="F22" s="1116"/>
      <c r="G22" s="1116"/>
      <c r="H22" s="1116"/>
      <c r="I22" s="1116"/>
      <c r="J22" s="1116"/>
      <c r="K22" s="1116"/>
      <c r="L22" s="1116"/>
      <c r="M22" s="1116"/>
      <c r="N22" s="1116"/>
      <c r="O22" s="1116"/>
      <c r="P22" s="1116"/>
      <c r="Q22" s="1116"/>
    </row>
    <row r="23" spans="1:35" ht="19.5">
      <c r="A23" s="490">
        <v>2020</v>
      </c>
      <c r="B23" s="504">
        <f>U16</f>
        <v>0</v>
      </c>
      <c r="C23" s="447"/>
      <c r="D23" s="1116"/>
      <c r="E23" s="1116"/>
      <c r="F23" s="1116"/>
      <c r="G23" s="1116"/>
      <c r="H23" s="1116"/>
      <c r="I23" s="1116"/>
      <c r="J23" s="1116"/>
      <c r="K23" s="1116"/>
      <c r="L23" s="1116"/>
      <c r="M23" s="1116"/>
      <c r="N23" s="1116"/>
      <c r="O23" s="1116"/>
      <c r="P23" s="1116"/>
      <c r="Q23" s="1116"/>
      <c r="AD23" s="584"/>
      <c r="AE23" s="584"/>
      <c r="AF23" s="1157"/>
      <c r="AG23" s="1157"/>
      <c r="AH23" s="1157"/>
      <c r="AI23" s="1157"/>
    </row>
    <row r="24" spans="1:35">
      <c r="A24" s="490">
        <v>2021</v>
      </c>
      <c r="B24" s="504">
        <f>Y16</f>
        <v>0</v>
      </c>
      <c r="C24" s="447"/>
      <c r="D24" s="1116"/>
      <c r="E24" s="1116"/>
      <c r="F24" s="1116"/>
      <c r="G24" s="1116"/>
      <c r="H24" s="1116"/>
      <c r="I24" s="1116"/>
      <c r="J24" s="1116"/>
      <c r="K24" s="1116"/>
      <c r="L24" s="1116"/>
      <c r="M24" s="1116"/>
      <c r="N24" s="1116"/>
      <c r="O24" s="1116"/>
      <c r="P24" s="1116"/>
      <c r="Q24" s="1116"/>
    </row>
    <row r="25" spans="1:35">
      <c r="A25" s="490">
        <v>2022</v>
      </c>
      <c r="B25" s="504">
        <f>AC16</f>
        <v>0</v>
      </c>
      <c r="C25" s="445"/>
      <c r="D25" s="1116"/>
      <c r="E25" s="1116"/>
      <c r="F25" s="1116"/>
      <c r="G25" s="1116"/>
      <c r="H25" s="1116"/>
      <c r="I25" s="1116"/>
      <c r="J25" s="1116"/>
      <c r="K25" s="1116"/>
      <c r="L25" s="1116"/>
      <c r="M25" s="1116"/>
      <c r="N25" s="1116"/>
      <c r="O25" s="1116"/>
      <c r="P25" s="1116"/>
      <c r="Q25" s="1116"/>
    </row>
    <row r="26" spans="1:35">
      <c r="A26" s="490"/>
      <c r="B26" s="523"/>
      <c r="C26" s="447"/>
      <c r="D26" s="1116"/>
      <c r="E26" s="1116"/>
      <c r="F26" s="1116"/>
      <c r="G26" s="1116"/>
      <c r="H26" s="1116"/>
      <c r="I26" s="1116"/>
      <c r="J26" s="1116"/>
      <c r="K26" s="1116"/>
      <c r="L26" s="1116"/>
      <c r="M26" s="1116"/>
      <c r="N26" s="1116"/>
      <c r="O26" s="1116"/>
      <c r="P26" s="1116"/>
      <c r="Q26" s="1116"/>
    </row>
    <row r="27" spans="1:35">
      <c r="A27" s="490"/>
      <c r="B27" s="523"/>
      <c r="C27" s="447"/>
      <c r="D27" s="1116"/>
      <c r="E27" s="1116"/>
      <c r="F27" s="1116"/>
      <c r="G27" s="1116"/>
      <c r="H27" s="1116"/>
      <c r="I27" s="1116"/>
      <c r="J27" s="1116"/>
      <c r="K27" s="1116"/>
      <c r="L27" s="1116"/>
      <c r="M27" s="1116"/>
      <c r="N27" s="1116"/>
      <c r="O27" s="1116"/>
      <c r="P27" s="1116"/>
      <c r="Q27" s="1116"/>
    </row>
    <row r="28" spans="1:35">
      <c r="A28" s="490"/>
      <c r="B28" s="523"/>
      <c r="C28" s="445"/>
      <c r="D28" s="1116"/>
      <c r="E28" s="1116"/>
      <c r="F28" s="1116"/>
      <c r="G28" s="1116"/>
      <c r="H28" s="1116"/>
      <c r="I28" s="1116"/>
      <c r="J28" s="1116"/>
      <c r="K28" s="1116"/>
      <c r="L28" s="1116"/>
      <c r="M28" s="1116"/>
      <c r="N28" s="1116"/>
      <c r="O28" s="1116"/>
      <c r="P28" s="1116"/>
      <c r="Q28" s="1116"/>
    </row>
    <row r="29" spans="1:35">
      <c r="A29" s="520"/>
      <c r="B29" s="446"/>
      <c r="C29" s="447"/>
      <c r="D29" s="1116"/>
      <c r="E29" s="1116"/>
      <c r="F29" s="1116"/>
      <c r="G29" s="1116"/>
      <c r="H29" s="1116"/>
      <c r="I29" s="1116"/>
      <c r="J29" s="1116"/>
      <c r="K29" s="1116"/>
      <c r="L29" s="1116"/>
      <c r="M29" s="1116"/>
      <c r="N29" s="1116"/>
      <c r="O29" s="1116"/>
      <c r="P29" s="1116"/>
      <c r="Q29" s="1116"/>
    </row>
    <row r="30" spans="1:35">
      <c r="A30" s="410"/>
      <c r="B30" s="558"/>
      <c r="C30" s="358"/>
      <c r="D30" s="1116"/>
      <c r="E30" s="1116"/>
      <c r="F30" s="1116"/>
      <c r="G30" s="1116"/>
      <c r="H30" s="1116"/>
      <c r="I30" s="1116"/>
      <c r="J30" s="1116"/>
      <c r="K30" s="1116"/>
      <c r="L30" s="1116"/>
      <c r="M30" s="1116"/>
      <c r="N30" s="1116"/>
      <c r="O30" s="1116"/>
      <c r="P30" s="1116"/>
      <c r="Q30" s="1116"/>
    </row>
    <row r="31" spans="1:35">
      <c r="A31" s="410"/>
      <c r="B31" s="558"/>
      <c r="C31" s="357"/>
      <c r="D31" s="1116"/>
      <c r="E31" s="1116"/>
      <c r="F31" s="1116"/>
      <c r="G31" s="1116"/>
      <c r="H31" s="1116"/>
      <c r="I31" s="1116"/>
      <c r="J31" s="1116"/>
      <c r="K31" s="1116"/>
      <c r="L31" s="1116"/>
      <c r="M31" s="1116"/>
      <c r="N31" s="1116"/>
      <c r="O31" s="1116"/>
      <c r="P31" s="1116"/>
      <c r="Q31" s="1116"/>
    </row>
    <row r="32" spans="1:35">
      <c r="A32" s="410"/>
      <c r="B32" s="558"/>
      <c r="C32" s="358"/>
      <c r="D32" s="1116"/>
      <c r="E32" s="1116"/>
      <c r="F32" s="1116"/>
      <c r="G32" s="1116"/>
      <c r="H32" s="1116"/>
      <c r="I32" s="1116"/>
      <c r="J32" s="1116"/>
      <c r="K32" s="1116"/>
      <c r="L32" s="1116"/>
      <c r="M32" s="1116"/>
      <c r="N32" s="1116"/>
      <c r="O32" s="1116"/>
      <c r="P32" s="1116"/>
      <c r="Q32" s="1116"/>
    </row>
    <row r="33" spans="1:34">
      <c r="A33" s="410"/>
      <c r="B33" s="558"/>
      <c r="C33" s="358"/>
      <c r="D33" s="1116"/>
      <c r="E33" s="1116"/>
      <c r="F33" s="1116"/>
      <c r="G33" s="1116"/>
      <c r="H33" s="1116"/>
      <c r="I33" s="1116"/>
      <c r="J33" s="1116"/>
      <c r="K33" s="1116"/>
      <c r="L33" s="1116"/>
      <c r="M33" s="1116"/>
      <c r="N33" s="1116"/>
      <c r="O33" s="1116"/>
      <c r="P33" s="1116"/>
      <c r="Q33" s="1116"/>
    </row>
    <row r="34" spans="1:34">
      <c r="A34" s="410"/>
      <c r="B34" s="558"/>
      <c r="C34" s="357"/>
      <c r="D34" s="1116"/>
      <c r="E34" s="1116"/>
      <c r="F34" s="1116"/>
      <c r="G34" s="1116"/>
      <c r="H34" s="1116"/>
      <c r="I34" s="1116"/>
      <c r="J34" s="1116"/>
      <c r="K34" s="1116"/>
      <c r="L34" s="1116"/>
      <c r="M34" s="1116"/>
      <c r="N34" s="1116"/>
      <c r="O34" s="1116"/>
      <c r="P34" s="1116"/>
      <c r="Q34" s="1116"/>
    </row>
    <row r="35" spans="1:34">
      <c r="A35" s="410"/>
      <c r="B35" s="558"/>
      <c r="C35" s="358"/>
      <c r="D35" s="1116"/>
      <c r="E35" s="1116"/>
      <c r="F35" s="1116"/>
      <c r="G35" s="1116"/>
      <c r="H35" s="1116"/>
      <c r="I35" s="1116"/>
      <c r="J35" s="1116"/>
      <c r="K35" s="1116"/>
      <c r="L35" s="1116"/>
      <c r="M35" s="1116"/>
      <c r="N35" s="1116"/>
      <c r="O35" s="1116"/>
      <c r="P35" s="1116"/>
      <c r="Q35" s="1116"/>
    </row>
    <row r="36" spans="1:34">
      <c r="A36" s="410"/>
      <c r="B36" s="558"/>
      <c r="C36" s="358"/>
      <c r="D36" s="1116"/>
      <c r="E36" s="1116"/>
      <c r="F36" s="1116"/>
      <c r="G36" s="1116"/>
      <c r="H36" s="1116"/>
      <c r="I36" s="1116"/>
      <c r="J36" s="1116"/>
      <c r="K36" s="1116"/>
      <c r="L36" s="1116"/>
      <c r="M36" s="1116"/>
      <c r="N36" s="1116"/>
      <c r="O36" s="1116"/>
      <c r="P36" s="1116"/>
      <c r="Q36" s="1116"/>
    </row>
    <row r="37" spans="1:34">
      <c r="A37" s="1062" t="s">
        <v>608</v>
      </c>
      <c r="B37" s="1063"/>
      <c r="C37" s="1063"/>
      <c r="D37" s="1063"/>
      <c r="E37" s="1063"/>
      <c r="F37" s="1063"/>
      <c r="G37" s="1063"/>
      <c r="H37" s="1063"/>
      <c r="I37" s="1063"/>
      <c r="J37" s="1063"/>
      <c r="K37" s="1063"/>
      <c r="L37" s="1063"/>
      <c r="M37" s="1063"/>
      <c r="N37" s="1063"/>
      <c r="O37" s="1063"/>
      <c r="P37" s="1063"/>
      <c r="Q37" s="1063"/>
      <c r="R37" s="1063"/>
      <c r="S37" s="1063"/>
      <c r="T37" s="1063"/>
      <c r="U37" s="1063"/>
      <c r="V37" s="1063"/>
      <c r="W37" s="1063"/>
      <c r="X37" s="1063"/>
      <c r="Y37" s="1063"/>
      <c r="Z37" s="1063"/>
      <c r="AA37" s="1063"/>
      <c r="AB37" s="1063"/>
      <c r="AC37" s="1063"/>
      <c r="AD37" s="1063"/>
      <c r="AE37" s="1063"/>
      <c r="AF37" s="1063"/>
      <c r="AG37" s="1063"/>
      <c r="AH37" s="1063"/>
    </row>
    <row r="38" spans="1:34" ht="18.75" customHeight="1">
      <c r="A38" s="1010" t="s">
        <v>522</v>
      </c>
      <c r="B38" s="1029"/>
      <c r="C38" s="1064" t="s">
        <v>793</v>
      </c>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row>
    <row r="39" spans="1:34">
      <c r="A39" s="1030"/>
      <c r="B39" s="1031"/>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c r="A40" s="1030"/>
      <c r="B40" s="1031"/>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row>
    <row r="41" spans="1:34">
      <c r="A41" s="1030"/>
      <c r="B41" s="1031"/>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row>
    <row r="42" spans="1:34">
      <c r="A42" s="1032"/>
      <c r="B42" s="1033"/>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row>
    <row r="43" spans="1:34" ht="15" customHeight="1">
      <c r="A43" s="1010" t="s">
        <v>521</v>
      </c>
      <c r="B43" s="1011"/>
      <c r="C43" s="1064" t="s">
        <v>794</v>
      </c>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row>
    <row r="44" spans="1:34">
      <c r="A44" s="1012"/>
      <c r="B44" s="1013"/>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row>
    <row r="45" spans="1:34">
      <c r="A45" s="1012"/>
      <c r="B45" s="1013"/>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c r="A46" s="1012"/>
      <c r="B46" s="1013"/>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c r="A47" s="1014"/>
      <c r="B47" s="1015"/>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ht="15" customHeight="1">
      <c r="A48" s="1010" t="s">
        <v>520</v>
      </c>
      <c r="B48" s="1011"/>
      <c r="C48" s="1064" t="s">
        <v>795</v>
      </c>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c r="A49" s="1012"/>
      <c r="B49" s="1013"/>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0" spans="1:34">
      <c r="A50" s="1012"/>
      <c r="B50" s="1013"/>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row>
    <row r="51" spans="1:34">
      <c r="A51" s="1012"/>
      <c r="B51" s="1013"/>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c r="AG51" s="1064"/>
      <c r="AH51" s="1064"/>
    </row>
    <row r="52" spans="1:34">
      <c r="A52" s="1014"/>
      <c r="B52" s="1015"/>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c r="AG52" s="1064"/>
      <c r="AH52" s="1064"/>
    </row>
    <row r="55" spans="1:34">
      <c r="A55" s="297" t="s">
        <v>256</v>
      </c>
      <c r="B55" s="297"/>
      <c r="C55" s="297"/>
      <c r="D55" s="297"/>
      <c r="E55" s="297"/>
      <c r="F55" s="297"/>
      <c r="G55" s="297"/>
      <c r="H55" s="297"/>
      <c r="I55" s="297"/>
      <c r="J55" s="297"/>
      <c r="K55" s="297"/>
      <c r="L55" s="297"/>
      <c r="M55" s="297"/>
      <c r="N55" s="297"/>
      <c r="O55" s="297"/>
      <c r="P55" s="297"/>
      <c r="Q55" s="297"/>
    </row>
    <row r="56" spans="1:34">
      <c r="A56" s="296" t="s">
        <v>519</v>
      </c>
      <c r="B56" s="296"/>
      <c r="C56" s="296"/>
      <c r="D56" s="296"/>
      <c r="E56" s="296"/>
      <c r="F56" s="296"/>
      <c r="G56" s="296"/>
      <c r="H56" s="296"/>
      <c r="I56" s="296"/>
      <c r="J56" s="296"/>
      <c r="K56" s="296"/>
      <c r="L56" s="296"/>
      <c r="M56" s="296"/>
      <c r="N56" s="296"/>
      <c r="O56" s="296"/>
      <c r="P56" s="296"/>
      <c r="Q56" s="296"/>
    </row>
  </sheetData>
  <mergeCells count="73">
    <mergeCell ref="A43:B47"/>
    <mergeCell ref="C43:AH47"/>
    <mergeCell ref="A48:B52"/>
    <mergeCell ref="C48:AH52"/>
    <mergeCell ref="A12:A15"/>
    <mergeCell ref="B12:D12"/>
    <mergeCell ref="E12:G12"/>
    <mergeCell ref="A38:B42"/>
    <mergeCell ref="C38:AH42"/>
    <mergeCell ref="A37:AH37"/>
    <mergeCell ref="A16:L16"/>
    <mergeCell ref="M16:P16"/>
    <mergeCell ref="Q16:T16"/>
    <mergeCell ref="U16:X16"/>
    <mergeCell ref="Y16:AB16"/>
    <mergeCell ref="AC16:AF16"/>
    <mergeCell ref="Z19:AB19"/>
    <mergeCell ref="Z20:AB20"/>
    <mergeCell ref="Z21:AB21"/>
    <mergeCell ref="D22:Q36"/>
    <mergeCell ref="AF23:AI23"/>
    <mergeCell ref="I12:J12"/>
    <mergeCell ref="K12:L12"/>
    <mergeCell ref="B13:D13"/>
    <mergeCell ref="E13:G13"/>
    <mergeCell ref="I13:J13"/>
    <mergeCell ref="K13:L13"/>
    <mergeCell ref="B14:D14"/>
    <mergeCell ref="E14:G14"/>
    <mergeCell ref="I14:J14"/>
    <mergeCell ref="K14:L14"/>
    <mergeCell ref="B15:D15"/>
    <mergeCell ref="E15:G15"/>
    <mergeCell ref="I15:J15"/>
    <mergeCell ref="K15:L15"/>
    <mergeCell ref="AH10:AH11"/>
    <mergeCell ref="A9:D9"/>
    <mergeCell ref="E9:L9"/>
    <mergeCell ref="M9:T9"/>
    <mergeCell ref="AF9:AH9"/>
    <mergeCell ref="A10:D11"/>
    <mergeCell ref="E10:G11"/>
    <mergeCell ref="H10:H11"/>
    <mergeCell ref="I10:J11"/>
    <mergeCell ref="K10:L11"/>
    <mergeCell ref="M10:P10"/>
    <mergeCell ref="Q10:T10"/>
    <mergeCell ref="U10:X10"/>
    <mergeCell ref="Y10:AB10"/>
    <mergeCell ref="AC10:AF10"/>
    <mergeCell ref="AG10:AG11"/>
    <mergeCell ref="AC6:AH6"/>
    <mergeCell ref="A7:D8"/>
    <mergeCell ref="E7:L8"/>
    <mergeCell ref="M7:T8"/>
    <mergeCell ref="U7:AH7"/>
    <mergeCell ref="AF8:AH8"/>
    <mergeCell ref="A6:D6"/>
    <mergeCell ref="E6:L6"/>
    <mergeCell ref="M6:P6"/>
    <mergeCell ref="Q6:T6"/>
    <mergeCell ref="U6:X6"/>
    <mergeCell ref="Y6:AB6"/>
    <mergeCell ref="A1:AH1"/>
    <mergeCell ref="A3:AH3"/>
    <mergeCell ref="A4:AH4"/>
    <mergeCell ref="A5:D5"/>
    <mergeCell ref="E5:L5"/>
    <mergeCell ref="M5:P5"/>
    <mergeCell ref="Q5:T5"/>
    <mergeCell ref="U5:X5"/>
    <mergeCell ref="Y5:AB5"/>
    <mergeCell ref="AC5:AH5"/>
  </mergeCells>
  <conditionalFormatting sqref="AH16">
    <cfRule type="cellIs" dxfId="110" priority="1" operator="between">
      <formula>0.2</formula>
      <formula>0.35</formula>
    </cfRule>
    <cfRule type="cellIs" dxfId="109" priority="2" operator="between">
      <formula>0.35</formula>
      <formula>0.4</formula>
    </cfRule>
    <cfRule type="cellIs" dxfId="108" priority="3" operator="between">
      <formula>0.15</formula>
      <formula>0.2</formula>
    </cfRule>
    <cfRule type="cellIs" dxfId="107" priority="4" operator="between">
      <formula>0.1</formula>
      <formula>0.15</formula>
    </cfRule>
    <cfRule type="cellIs" dxfId="106" priority="5" operator="lessThan">
      <formula>10%</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H53"/>
  <sheetViews>
    <sheetView showGridLines="0" topLeftCell="K1" zoomScale="61" zoomScaleNormal="61" workbookViewId="0">
      <selection activeCell="AF21" sqref="AF21"/>
    </sheetView>
  </sheetViews>
  <sheetFormatPr baseColWidth="10" defaultColWidth="11.5546875" defaultRowHeight="15"/>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2.88671875"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9.88671875" style="295" customWidth="1"/>
    <col min="17" max="17" width="11.109375" style="295" bestFit="1" customWidth="1"/>
    <col min="18" max="18" width="7.44140625" style="295" customWidth="1"/>
    <col min="19" max="16384" width="11.5546875" style="295"/>
  </cols>
  <sheetData>
    <row r="1" spans="1:34" ht="154.5" customHeight="1">
      <c r="A1" s="1145" t="s">
        <v>533</v>
      </c>
      <c r="B1" s="1145"/>
      <c r="C1" s="1145"/>
      <c r="D1" s="1145"/>
      <c r="E1" s="1145"/>
      <c r="F1" s="1145"/>
      <c r="G1" s="1145"/>
      <c r="H1" s="1145"/>
      <c r="I1" s="1145"/>
      <c r="J1" s="1145"/>
      <c r="K1" s="1145"/>
      <c r="L1" s="1145"/>
      <c r="M1" s="1145"/>
      <c r="N1" s="1145"/>
      <c r="O1" s="1145"/>
      <c r="P1" s="1145"/>
      <c r="Q1" s="1145"/>
      <c r="R1" s="1145"/>
      <c r="S1" s="1145"/>
      <c r="T1" s="1145"/>
      <c r="U1" s="1145"/>
      <c r="V1" s="1145"/>
      <c r="W1" s="1145"/>
      <c r="X1" s="1145"/>
      <c r="Y1" s="1145"/>
      <c r="Z1" s="1145"/>
      <c r="AA1" s="1145"/>
      <c r="AB1" s="1145"/>
      <c r="AC1" s="1145"/>
      <c r="AD1" s="1145"/>
      <c r="AE1" s="1145"/>
      <c r="AF1" s="1145"/>
      <c r="AG1" s="1145"/>
      <c r="AH1" s="1145"/>
    </row>
    <row r="3" spans="1:34" ht="15" customHeight="1">
      <c r="A3" s="1146" t="s">
        <v>0</v>
      </c>
      <c r="B3" s="1147"/>
      <c r="C3" s="1147"/>
      <c r="D3" s="1147"/>
      <c r="E3" s="1147"/>
      <c r="F3" s="1147"/>
      <c r="G3" s="1147"/>
      <c r="H3" s="1147"/>
      <c r="I3" s="1147"/>
      <c r="J3" s="1147"/>
      <c r="K3" s="1147"/>
      <c r="L3" s="1147"/>
      <c r="M3" s="1147"/>
      <c r="N3" s="1147"/>
      <c r="O3" s="1147"/>
      <c r="P3" s="1147"/>
      <c r="Q3" s="1147"/>
      <c r="R3" s="1147"/>
      <c r="S3" s="1147"/>
      <c r="T3" s="1147"/>
      <c r="U3" s="1147"/>
      <c r="V3" s="1147"/>
      <c r="W3" s="1147"/>
      <c r="X3" s="1147"/>
      <c r="Y3" s="1147"/>
      <c r="Z3" s="1147"/>
      <c r="AA3" s="1147"/>
      <c r="AB3" s="1147"/>
      <c r="AC3" s="1147"/>
      <c r="AD3" s="1147"/>
      <c r="AE3" s="1147"/>
      <c r="AF3" s="1147"/>
      <c r="AG3" s="1147"/>
      <c r="AH3" s="1147"/>
    </row>
    <row r="4" spans="1:34" ht="44.25" customHeight="1">
      <c r="A4" s="1040" t="s">
        <v>26</v>
      </c>
      <c r="B4" s="1041"/>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c r="AE4" s="1041"/>
      <c r="AF4" s="1041"/>
      <c r="AG4" s="1041"/>
      <c r="AH4" s="1042"/>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88.5" customHeight="1">
      <c r="A6" s="966" t="s">
        <v>27</v>
      </c>
      <c r="B6" s="966"/>
      <c r="C6" s="966"/>
      <c r="D6" s="966"/>
      <c r="E6" s="967" t="s">
        <v>532</v>
      </c>
      <c r="F6" s="967"/>
      <c r="G6" s="967"/>
      <c r="H6" s="967"/>
      <c r="I6" s="967"/>
      <c r="J6" s="967"/>
      <c r="K6" s="967"/>
      <c r="L6" s="967"/>
      <c r="M6" s="967" t="s">
        <v>60</v>
      </c>
      <c r="N6" s="967"/>
      <c r="O6" s="967"/>
      <c r="P6" s="967"/>
      <c r="Q6" s="968" t="s">
        <v>61</v>
      </c>
      <c r="R6" s="968"/>
      <c r="S6" s="968"/>
      <c r="T6" s="968"/>
      <c r="U6" s="968" t="s">
        <v>62</v>
      </c>
      <c r="V6" s="968"/>
      <c r="W6" s="968"/>
      <c r="X6" s="968"/>
      <c r="Y6" s="968" t="s">
        <v>63</v>
      </c>
      <c r="Z6" s="968"/>
      <c r="AA6" s="968"/>
      <c r="AB6" s="968"/>
      <c r="AC6" s="968" t="s">
        <v>64</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557" t="s">
        <v>592</v>
      </c>
      <c r="V8" s="557" t="s">
        <v>593</v>
      </c>
      <c r="W8" s="557" t="s">
        <v>594</v>
      </c>
      <c r="X8" s="557" t="s">
        <v>595</v>
      </c>
      <c r="Y8" s="557" t="s">
        <v>596</v>
      </c>
      <c r="Z8" s="557" t="s">
        <v>597</v>
      </c>
      <c r="AA8" s="557" t="s">
        <v>598</v>
      </c>
      <c r="AB8" s="557" t="s">
        <v>599</v>
      </c>
      <c r="AC8" s="431" t="s">
        <v>600</v>
      </c>
      <c r="AD8" s="431" t="s">
        <v>601</v>
      </c>
      <c r="AE8" s="557" t="s">
        <v>602</v>
      </c>
      <c r="AF8" s="1154" t="s">
        <v>603</v>
      </c>
      <c r="AG8" s="1155"/>
      <c r="AH8" s="1155"/>
    </row>
    <row r="9" spans="1:34" ht="38.25" customHeight="1">
      <c r="A9" s="959" t="s">
        <v>65</v>
      </c>
      <c r="B9" s="959"/>
      <c r="C9" s="959"/>
      <c r="D9" s="959"/>
      <c r="E9" s="960" t="s">
        <v>796</v>
      </c>
      <c r="F9" s="961"/>
      <c r="G9" s="961"/>
      <c r="H9" s="961"/>
      <c r="I9" s="961"/>
      <c r="J9" s="961"/>
      <c r="K9" s="961"/>
      <c r="L9" s="962"/>
      <c r="M9" s="963" t="s">
        <v>21</v>
      </c>
      <c r="N9" s="964"/>
      <c r="O9" s="964"/>
      <c r="P9" s="964"/>
      <c r="Q9" s="964"/>
      <c r="R9" s="964"/>
      <c r="S9" s="964"/>
      <c r="T9" s="965"/>
      <c r="U9" s="556"/>
      <c r="V9" s="548"/>
      <c r="W9" s="548"/>
      <c r="X9" s="548"/>
      <c r="Y9" s="552"/>
      <c r="Z9" s="548"/>
      <c r="AA9" s="548" t="s">
        <v>30</v>
      </c>
      <c r="AB9" s="548"/>
      <c r="AC9" s="556"/>
      <c r="AD9" s="552" t="s">
        <v>30</v>
      </c>
      <c r="AE9" s="548"/>
      <c r="AF9" s="968"/>
      <c r="AG9" s="968"/>
      <c r="AH9" s="968"/>
    </row>
    <row r="10" spans="1:34" s="301" customFormat="1" ht="15" customHeight="1">
      <c r="A10" s="981" t="s">
        <v>500</v>
      </c>
      <c r="B10" s="981"/>
      <c r="C10" s="981"/>
      <c r="D10" s="981"/>
      <c r="E10" s="1052" t="s">
        <v>530</v>
      </c>
      <c r="F10" s="1052"/>
      <c r="G10" s="1052"/>
      <c r="H10" s="984" t="s">
        <v>10</v>
      </c>
      <c r="I10" s="985" t="s">
        <v>529</v>
      </c>
      <c r="J10" s="985"/>
      <c r="K10" s="986" t="s">
        <v>528</v>
      </c>
      <c r="L10" s="986"/>
      <c r="M10" s="987">
        <v>2018</v>
      </c>
      <c r="N10" s="988"/>
      <c r="O10" s="988"/>
      <c r="P10" s="988"/>
      <c r="Q10" s="988">
        <v>2019</v>
      </c>
      <c r="R10" s="988"/>
      <c r="S10" s="988"/>
      <c r="T10" s="988"/>
      <c r="U10" s="988">
        <v>2020</v>
      </c>
      <c r="V10" s="988"/>
      <c r="W10" s="988"/>
      <c r="X10" s="988"/>
      <c r="Y10" s="988">
        <v>2021</v>
      </c>
      <c r="Z10" s="988"/>
      <c r="AA10" s="988"/>
      <c r="AB10" s="988"/>
      <c r="AC10" s="988">
        <v>2022</v>
      </c>
      <c r="AD10" s="988"/>
      <c r="AE10" s="988"/>
      <c r="AF10" s="988"/>
      <c r="AG10" s="989" t="s">
        <v>534</v>
      </c>
      <c r="AH10" s="979" t="s">
        <v>607</v>
      </c>
    </row>
    <row r="11" spans="1:34" s="301" customFormat="1" ht="15" customHeight="1">
      <c r="A11" s="981"/>
      <c r="B11" s="981"/>
      <c r="C11" s="981"/>
      <c r="D11" s="981"/>
      <c r="E11" s="1052"/>
      <c r="F11" s="1052"/>
      <c r="G11" s="1052"/>
      <c r="H11" s="984"/>
      <c r="I11" s="985"/>
      <c r="J11" s="985"/>
      <c r="K11" s="986"/>
      <c r="L11" s="986"/>
      <c r="M11" s="545" t="s">
        <v>23</v>
      </c>
      <c r="N11" s="545" t="s">
        <v>24</v>
      </c>
      <c r="O11" s="545" t="s">
        <v>25</v>
      </c>
      <c r="P11" s="545" t="s">
        <v>609</v>
      </c>
      <c r="Q11" s="545" t="s">
        <v>23</v>
      </c>
      <c r="R11" s="553" t="s">
        <v>24</v>
      </c>
      <c r="S11" s="553" t="s">
        <v>25</v>
      </c>
      <c r="T11" s="553" t="s">
        <v>609</v>
      </c>
      <c r="U11" s="553" t="s">
        <v>23</v>
      </c>
      <c r="V11" s="553" t="s">
        <v>24</v>
      </c>
      <c r="W11" s="553" t="s">
        <v>25</v>
      </c>
      <c r="X11" s="553" t="s">
        <v>609</v>
      </c>
      <c r="Y11" s="553" t="s">
        <v>23</v>
      </c>
      <c r="Z11" s="553" t="s">
        <v>24</v>
      </c>
      <c r="AA11" s="553" t="s">
        <v>25</v>
      </c>
      <c r="AB11" s="553" t="s">
        <v>609</v>
      </c>
      <c r="AC11" s="553" t="s">
        <v>23</v>
      </c>
      <c r="AD11" s="553" t="s">
        <v>24</v>
      </c>
      <c r="AE11" s="553" t="s">
        <v>25</v>
      </c>
      <c r="AF11" s="480" t="s">
        <v>609</v>
      </c>
      <c r="AG11" s="979"/>
      <c r="AH11" s="1156"/>
    </row>
    <row r="12" spans="1:34" s="301" customFormat="1" ht="57" customHeight="1">
      <c r="A12" s="548" t="s">
        <v>606</v>
      </c>
      <c r="B12" s="968" t="s">
        <v>797</v>
      </c>
      <c r="C12" s="968"/>
      <c r="D12" s="968"/>
      <c r="E12" s="1158">
        <v>6</v>
      </c>
      <c r="F12" s="1158"/>
      <c r="G12" s="1158"/>
      <c r="H12" s="548" t="s">
        <v>33</v>
      </c>
      <c r="I12" s="990" t="s">
        <v>66</v>
      </c>
      <c r="J12" s="991"/>
      <c r="K12" s="992" t="s">
        <v>798</v>
      </c>
      <c r="L12" s="993"/>
      <c r="M12" s="309">
        <v>0</v>
      </c>
      <c r="N12" s="309">
        <v>0</v>
      </c>
      <c r="O12" s="309">
        <v>6</v>
      </c>
      <c r="P12" s="394">
        <f>SUM(O12+N12+M12)</f>
        <v>6</v>
      </c>
      <c r="Q12" s="612"/>
      <c r="R12" s="535"/>
      <c r="S12" s="535"/>
      <c r="T12" s="536">
        <f>SUM(S12+R12+Q12)</f>
        <v>0</v>
      </c>
      <c r="U12" s="535"/>
      <c r="V12" s="535"/>
      <c r="W12" s="535"/>
      <c r="X12" s="536">
        <f>SUM(W12+V12+U12)</f>
        <v>0</v>
      </c>
      <c r="Y12" s="535"/>
      <c r="Z12" s="535"/>
      <c r="AA12" s="535"/>
      <c r="AB12" s="536">
        <f>SUM(AA12+Z12+Y12)</f>
        <v>0</v>
      </c>
      <c r="AC12" s="535"/>
      <c r="AD12" s="535"/>
      <c r="AE12" s="535"/>
      <c r="AF12" s="536">
        <f>SUM(AE12+AD12+AC12)</f>
        <v>0</v>
      </c>
      <c r="AG12" s="535">
        <f>SUM(P12+X12+AB12+AF12)</f>
        <v>6</v>
      </c>
      <c r="AH12" s="539">
        <f>+AG12/E12</f>
        <v>1</v>
      </c>
    </row>
    <row r="13" spans="1:34" ht="22.5">
      <c r="A13" s="1095" t="s">
        <v>527</v>
      </c>
      <c r="B13" s="1095"/>
      <c r="C13" s="1095"/>
      <c r="D13" s="1095"/>
      <c r="E13" s="1095"/>
      <c r="F13" s="1095"/>
      <c r="G13" s="1095"/>
      <c r="H13" s="1095"/>
      <c r="I13" s="1095"/>
      <c r="J13" s="1095"/>
      <c r="K13" s="1095"/>
      <c r="L13" s="1095"/>
      <c r="M13" s="1055">
        <f>(P12/$E$12)</f>
        <v>1</v>
      </c>
      <c r="N13" s="1056"/>
      <c r="O13" s="1056"/>
      <c r="P13" s="1057"/>
      <c r="Q13" s="1055">
        <f t="shared" ref="Q13" si="0">(T12/$E$12)</f>
        <v>0</v>
      </c>
      <c r="R13" s="1056"/>
      <c r="S13" s="1056"/>
      <c r="T13" s="1057"/>
      <c r="U13" s="1055">
        <f t="shared" ref="U13" si="1">(X12/$E$12)</f>
        <v>0</v>
      </c>
      <c r="V13" s="1056"/>
      <c r="W13" s="1056"/>
      <c r="X13" s="1057"/>
      <c r="Y13" s="1055">
        <f t="shared" ref="Y13" si="2">(AB12/$E$12)</f>
        <v>0</v>
      </c>
      <c r="Z13" s="1056"/>
      <c r="AA13" s="1056"/>
      <c r="AB13" s="1057"/>
      <c r="AC13" s="1055">
        <f t="shared" ref="AC13" si="3">(AF12/$E$12)</f>
        <v>0</v>
      </c>
      <c r="AD13" s="1056"/>
      <c r="AE13" s="1056"/>
      <c r="AF13" s="1057"/>
      <c r="AG13" s="613">
        <f>SUM(M13:AF13)</f>
        <v>1</v>
      </c>
      <c r="AH13" s="407">
        <f>AVERAGE(AH12)</f>
        <v>1</v>
      </c>
    </row>
    <row r="15" spans="1:34">
      <c r="A15" s="450" t="s">
        <v>686</v>
      </c>
      <c r="B15" s="450" t="s">
        <v>687</v>
      </c>
      <c r="C15" s="315"/>
      <c r="D15" s="315"/>
      <c r="E15" s="315"/>
      <c r="F15" s="315"/>
      <c r="G15" s="315"/>
      <c r="H15" s="315"/>
      <c r="AD15" s="441">
        <v>2018</v>
      </c>
      <c r="AE15" s="441">
        <v>2019</v>
      </c>
      <c r="AF15" s="441">
        <v>2020</v>
      </c>
      <c r="AG15" s="441">
        <v>2021</v>
      </c>
      <c r="AH15" s="441">
        <v>2022</v>
      </c>
    </row>
    <row r="16" spans="1:34">
      <c r="A16" s="490">
        <v>2018</v>
      </c>
      <c r="B16" s="502">
        <f>M13</f>
        <v>1</v>
      </c>
      <c r="C16" s="397"/>
      <c r="D16" s="397"/>
      <c r="E16" s="499"/>
      <c r="F16" s="499"/>
      <c r="G16" s="1159"/>
      <c r="H16" s="1159"/>
      <c r="AA16" s="1099" t="s">
        <v>526</v>
      </c>
      <c r="AB16" s="1100"/>
      <c r="AC16" s="1101"/>
      <c r="AD16" s="630" t="s">
        <v>961</v>
      </c>
      <c r="AE16" s="300" t="s">
        <v>962</v>
      </c>
      <c r="AF16" s="300" t="s">
        <v>963</v>
      </c>
      <c r="AG16" s="300" t="s">
        <v>964</v>
      </c>
      <c r="AH16" s="300" t="s">
        <v>965</v>
      </c>
    </row>
    <row r="17" spans="1:34">
      <c r="A17" s="490">
        <v>2019</v>
      </c>
      <c r="B17" s="502">
        <f>Q13</f>
        <v>0</v>
      </c>
      <c r="C17" s="397"/>
      <c r="D17" s="397"/>
      <c r="E17" s="499"/>
      <c r="F17" s="499"/>
      <c r="G17" s="1159"/>
      <c r="H17" s="1159"/>
      <c r="AA17" s="1102" t="s">
        <v>525</v>
      </c>
      <c r="AB17" s="1103"/>
      <c r="AC17" s="1104"/>
      <c r="AD17" s="299" t="s">
        <v>966</v>
      </c>
      <c r="AE17" s="631" t="s">
        <v>967</v>
      </c>
      <c r="AF17" s="299" t="s">
        <v>968</v>
      </c>
      <c r="AG17" s="299" t="s">
        <v>969</v>
      </c>
      <c r="AH17" s="299" t="s">
        <v>970</v>
      </c>
    </row>
    <row r="18" spans="1:34">
      <c r="A18" s="490">
        <v>2020</v>
      </c>
      <c r="B18" s="502">
        <f>U13</f>
        <v>0</v>
      </c>
      <c r="C18" s="397"/>
      <c r="D18" s="397"/>
      <c r="E18" s="499"/>
      <c r="F18" s="499"/>
      <c r="G18" s="1159"/>
      <c r="H18" s="1159"/>
      <c r="AA18" s="1090" t="s">
        <v>524</v>
      </c>
      <c r="AB18" s="1091"/>
      <c r="AC18" s="1092"/>
      <c r="AD18" s="632" t="s">
        <v>523</v>
      </c>
      <c r="AE18" s="298" t="s">
        <v>961</v>
      </c>
      <c r="AF18" s="298" t="s">
        <v>962</v>
      </c>
      <c r="AG18" s="298" t="s">
        <v>963</v>
      </c>
      <c r="AH18" s="298" t="s">
        <v>964</v>
      </c>
    </row>
    <row r="19" spans="1:34">
      <c r="A19" s="380">
        <v>2021</v>
      </c>
      <c r="B19" s="505">
        <f>Y13</f>
        <v>0</v>
      </c>
      <c r="C19" s="357"/>
      <c r="D19" s="1116"/>
      <c r="E19" s="1116"/>
      <c r="F19" s="1116"/>
      <c r="G19" s="1116"/>
      <c r="H19" s="1116"/>
      <c r="I19" s="1116"/>
      <c r="J19" s="1116"/>
      <c r="K19" s="1116"/>
      <c r="L19" s="1116"/>
      <c r="M19" s="1116"/>
      <c r="N19" s="1116"/>
      <c r="O19" s="1116"/>
      <c r="P19" s="1116"/>
      <c r="Q19" s="1116"/>
    </row>
    <row r="20" spans="1:34">
      <c r="A20" s="380">
        <v>2022</v>
      </c>
      <c r="B20" s="505">
        <f>AC13</f>
        <v>0</v>
      </c>
      <c r="C20" s="358"/>
      <c r="D20" s="1116"/>
      <c r="E20" s="1116"/>
      <c r="F20" s="1116"/>
      <c r="G20" s="1116"/>
      <c r="H20" s="1116"/>
      <c r="I20" s="1116"/>
      <c r="J20" s="1116"/>
      <c r="K20" s="1116"/>
      <c r="L20" s="1116"/>
      <c r="M20" s="1116"/>
      <c r="N20" s="1116"/>
      <c r="O20" s="1116"/>
      <c r="P20" s="1116"/>
      <c r="Q20" s="1116"/>
    </row>
    <row r="21" spans="1:34">
      <c r="A21" s="380"/>
      <c r="B21" s="366"/>
      <c r="C21" s="358"/>
      <c r="D21" s="1116"/>
      <c r="E21" s="1116"/>
      <c r="F21" s="1116"/>
      <c r="G21" s="1116"/>
      <c r="H21" s="1116"/>
      <c r="I21" s="1116"/>
      <c r="J21" s="1116"/>
      <c r="K21" s="1116"/>
      <c r="L21" s="1116"/>
      <c r="M21" s="1116"/>
      <c r="N21" s="1116"/>
      <c r="O21" s="1116"/>
      <c r="P21" s="1116"/>
      <c r="Q21" s="1116"/>
    </row>
    <row r="22" spans="1:34">
      <c r="A22" s="380"/>
      <c r="B22" s="366"/>
      <c r="C22" s="358"/>
      <c r="D22" s="1116"/>
      <c r="E22" s="1116"/>
      <c r="F22" s="1116"/>
      <c r="G22" s="1116"/>
      <c r="H22" s="1116"/>
      <c r="I22" s="1116"/>
      <c r="J22" s="1116"/>
      <c r="K22" s="1116"/>
      <c r="L22" s="1116"/>
      <c r="M22" s="1116"/>
      <c r="N22" s="1116"/>
      <c r="O22" s="1116"/>
      <c r="P22" s="1116"/>
      <c r="Q22" s="1116"/>
    </row>
    <row r="23" spans="1:34">
      <c r="A23" s="410"/>
      <c r="B23" s="558"/>
      <c r="C23" s="358"/>
      <c r="D23" s="1116"/>
      <c r="E23" s="1116"/>
      <c r="F23" s="1116"/>
      <c r="G23" s="1116"/>
      <c r="H23" s="1116"/>
      <c r="I23" s="1116"/>
      <c r="J23" s="1116"/>
      <c r="K23" s="1116"/>
      <c r="L23" s="1116"/>
      <c r="M23" s="1116"/>
      <c r="N23" s="1116"/>
      <c r="O23" s="1116"/>
      <c r="P23" s="1116"/>
      <c r="Q23" s="1116"/>
    </row>
    <row r="24" spans="1:34">
      <c r="A24" s="410"/>
      <c r="B24" s="558"/>
      <c r="C24" s="358"/>
      <c r="D24" s="1116"/>
      <c r="E24" s="1116"/>
      <c r="F24" s="1116"/>
      <c r="G24" s="1116"/>
      <c r="H24" s="1116"/>
      <c r="I24" s="1116"/>
      <c r="J24" s="1116"/>
      <c r="K24" s="1116"/>
      <c r="L24" s="1116"/>
      <c r="M24" s="1116"/>
      <c r="N24" s="1116"/>
      <c r="O24" s="1116"/>
      <c r="P24" s="1116"/>
      <c r="Q24" s="1116"/>
    </row>
    <row r="25" spans="1:34">
      <c r="A25" s="1026"/>
      <c r="B25" s="558"/>
      <c r="C25" s="358"/>
      <c r="D25" s="1116"/>
      <c r="E25" s="1116"/>
      <c r="F25" s="1116"/>
      <c r="G25" s="1116"/>
      <c r="H25" s="1116"/>
      <c r="I25" s="1116"/>
      <c r="J25" s="1116"/>
      <c r="K25" s="1116"/>
      <c r="L25" s="1116"/>
      <c r="M25" s="1116"/>
      <c r="N25" s="1116"/>
      <c r="O25" s="1116"/>
      <c r="P25" s="1116"/>
      <c r="Q25" s="1116"/>
    </row>
    <row r="26" spans="1:34">
      <c r="A26" s="1026"/>
      <c r="B26" s="558"/>
      <c r="C26" s="358"/>
      <c r="D26" s="1116"/>
      <c r="E26" s="1116"/>
      <c r="F26" s="1116"/>
      <c r="G26" s="1116"/>
      <c r="H26" s="1116"/>
      <c r="I26" s="1116"/>
      <c r="J26" s="1116"/>
      <c r="K26" s="1116"/>
      <c r="L26" s="1116"/>
      <c r="M26" s="1116"/>
      <c r="N26" s="1116"/>
      <c r="O26" s="1116"/>
      <c r="P26" s="1116"/>
      <c r="Q26" s="1116"/>
    </row>
    <row r="27" spans="1:34">
      <c r="A27" s="1026"/>
      <c r="B27" s="558"/>
      <c r="C27" s="358"/>
      <c r="D27" s="1116"/>
      <c r="E27" s="1116"/>
      <c r="F27" s="1116"/>
      <c r="G27" s="1116"/>
      <c r="H27" s="1116"/>
      <c r="I27" s="1116"/>
      <c r="J27" s="1116"/>
      <c r="K27" s="1116"/>
      <c r="L27" s="1116"/>
      <c r="M27" s="1116"/>
      <c r="N27" s="1116"/>
      <c r="O27" s="1116"/>
      <c r="P27" s="1116"/>
      <c r="Q27" s="1116"/>
    </row>
    <row r="28" spans="1:34">
      <c r="A28" s="1026"/>
      <c r="B28" s="558"/>
      <c r="C28" s="358"/>
      <c r="D28" s="1116"/>
      <c r="E28" s="1116"/>
      <c r="F28" s="1116"/>
      <c r="G28" s="1116"/>
      <c r="H28" s="1116"/>
      <c r="I28" s="1116"/>
      <c r="J28" s="1116"/>
      <c r="K28" s="1116"/>
      <c r="L28" s="1116"/>
      <c r="M28" s="1116"/>
      <c r="N28" s="1116"/>
      <c r="O28" s="1116"/>
      <c r="P28" s="1116"/>
      <c r="Q28" s="1116"/>
    </row>
    <row r="29" spans="1:34">
      <c r="A29" s="1026"/>
      <c r="B29" s="558"/>
      <c r="C29" s="358"/>
      <c r="D29" s="1116"/>
      <c r="E29" s="1116"/>
      <c r="F29" s="1116"/>
      <c r="G29" s="1116"/>
      <c r="H29" s="1116"/>
      <c r="I29" s="1116"/>
      <c r="J29" s="1116"/>
      <c r="K29" s="1116"/>
      <c r="L29" s="1116"/>
      <c r="M29" s="1116"/>
      <c r="N29" s="1116"/>
      <c r="O29" s="1116"/>
      <c r="P29" s="1116"/>
      <c r="Q29" s="1116"/>
    </row>
    <row r="30" spans="1:34">
      <c r="A30" s="1026"/>
      <c r="B30" s="558"/>
      <c r="C30" s="358"/>
      <c r="D30" s="1116"/>
      <c r="E30" s="1116"/>
      <c r="F30" s="1116"/>
      <c r="G30" s="1116"/>
      <c r="H30" s="1116"/>
      <c r="I30" s="1116"/>
      <c r="J30" s="1116"/>
      <c r="K30" s="1116"/>
      <c r="L30" s="1116"/>
      <c r="M30" s="1116"/>
      <c r="N30" s="1116"/>
      <c r="O30" s="1116"/>
      <c r="P30" s="1116"/>
      <c r="Q30" s="1116"/>
    </row>
    <row r="31" spans="1:34">
      <c r="A31" s="1026"/>
      <c r="B31" s="558"/>
      <c r="C31" s="358"/>
      <c r="D31" s="1116"/>
      <c r="E31" s="1116"/>
      <c r="F31" s="1116"/>
      <c r="G31" s="1116"/>
      <c r="H31" s="1116"/>
      <c r="I31" s="1116"/>
      <c r="J31" s="1116"/>
      <c r="K31" s="1116"/>
      <c r="L31" s="1116"/>
      <c r="M31" s="1116"/>
      <c r="N31" s="1116"/>
      <c r="O31" s="1116"/>
      <c r="P31" s="1116"/>
      <c r="Q31" s="1116"/>
    </row>
    <row r="32" spans="1:34">
      <c r="A32" s="1026"/>
      <c r="B32" s="558"/>
      <c r="C32" s="358"/>
      <c r="D32" s="1116"/>
      <c r="E32" s="1116"/>
      <c r="F32" s="1116"/>
      <c r="G32" s="1116"/>
      <c r="H32" s="1116"/>
      <c r="I32" s="1116"/>
      <c r="J32" s="1116"/>
      <c r="K32" s="1116"/>
      <c r="L32" s="1116"/>
      <c r="M32" s="1116"/>
      <c r="N32" s="1116"/>
      <c r="O32" s="1116"/>
      <c r="P32" s="1116"/>
      <c r="Q32" s="1116"/>
    </row>
    <row r="33" spans="1:34">
      <c r="A33" s="1026"/>
      <c r="B33" s="558"/>
      <c r="C33" s="358"/>
      <c r="D33" s="1116"/>
      <c r="E33" s="1116"/>
      <c r="F33" s="1116"/>
      <c r="G33" s="1116"/>
      <c r="H33" s="1116"/>
      <c r="I33" s="1116"/>
      <c r="J33" s="1116"/>
      <c r="K33" s="1116"/>
      <c r="L33" s="1116"/>
      <c r="M33" s="1116"/>
      <c r="N33" s="1116"/>
      <c r="O33" s="1116"/>
      <c r="P33" s="1116"/>
      <c r="Q33" s="1116"/>
    </row>
    <row r="34" spans="1:34">
      <c r="A34" s="1062" t="s">
        <v>608</v>
      </c>
      <c r="B34" s="1063"/>
      <c r="C34" s="1063"/>
      <c r="D34" s="1063"/>
      <c r="E34" s="1063"/>
      <c r="F34" s="1063"/>
      <c r="G34" s="1063"/>
      <c r="H34" s="1063"/>
      <c r="I34" s="1063"/>
      <c r="J34" s="1063"/>
      <c r="K34" s="1063"/>
      <c r="L34" s="1063"/>
      <c r="M34" s="1063"/>
      <c r="N34" s="1063"/>
      <c r="O34" s="1063"/>
      <c r="P34" s="1063"/>
      <c r="Q34" s="1063"/>
      <c r="R34" s="1063"/>
      <c r="S34" s="1063"/>
      <c r="T34" s="1063"/>
      <c r="U34" s="1063"/>
      <c r="V34" s="1063"/>
      <c r="W34" s="1063"/>
      <c r="X34" s="1063"/>
      <c r="Y34" s="1063"/>
      <c r="Z34" s="1063"/>
      <c r="AA34" s="1063"/>
      <c r="AB34" s="1063"/>
      <c r="AC34" s="1063"/>
      <c r="AD34" s="1063"/>
      <c r="AE34" s="1063"/>
      <c r="AF34" s="1063"/>
      <c r="AG34" s="1063"/>
      <c r="AH34" s="1063"/>
    </row>
    <row r="35" spans="1:34" ht="18.75" customHeight="1">
      <c r="A35" s="1010" t="s">
        <v>522</v>
      </c>
      <c r="B35" s="1029"/>
      <c r="C35" s="1043"/>
      <c r="D35" s="1043"/>
      <c r="E35" s="1043"/>
      <c r="F35" s="1043"/>
      <c r="G35" s="1043"/>
      <c r="H35" s="1043"/>
      <c r="I35" s="1043"/>
      <c r="J35" s="1043"/>
      <c r="K35" s="1043"/>
      <c r="L35" s="1043"/>
      <c r="M35" s="1043"/>
      <c r="N35" s="1043"/>
      <c r="O35" s="1043"/>
      <c r="P35" s="1043"/>
      <c r="Q35" s="1043"/>
      <c r="R35" s="1043"/>
      <c r="S35" s="1043"/>
      <c r="T35" s="1043"/>
      <c r="U35" s="1043"/>
      <c r="V35" s="1043"/>
      <c r="W35" s="1043"/>
      <c r="X35" s="1043"/>
      <c r="Y35" s="1043"/>
      <c r="Z35" s="1043"/>
      <c r="AA35" s="1043"/>
      <c r="AB35" s="1043"/>
      <c r="AC35" s="1043"/>
      <c r="AD35" s="1043"/>
      <c r="AE35" s="1043"/>
      <c r="AF35" s="1043"/>
      <c r="AG35" s="1043"/>
      <c r="AH35" s="1043"/>
    </row>
    <row r="36" spans="1:34">
      <c r="A36" s="1030"/>
      <c r="B36" s="1031"/>
      <c r="C36" s="1043"/>
      <c r="D36" s="1043"/>
      <c r="E36" s="1043"/>
      <c r="F36" s="1043"/>
      <c r="G36" s="1043"/>
      <c r="H36" s="1043"/>
      <c r="I36" s="1043"/>
      <c r="J36" s="1043"/>
      <c r="K36" s="1043"/>
      <c r="L36" s="1043"/>
      <c r="M36" s="1043"/>
      <c r="N36" s="1043"/>
      <c r="O36" s="1043"/>
      <c r="P36" s="1043"/>
      <c r="Q36" s="1043"/>
      <c r="R36" s="1043"/>
      <c r="S36" s="1043"/>
      <c r="T36" s="1043"/>
      <c r="U36" s="1043"/>
      <c r="V36" s="1043"/>
      <c r="W36" s="1043"/>
      <c r="X36" s="1043"/>
      <c r="Y36" s="1043"/>
      <c r="Z36" s="1043"/>
      <c r="AA36" s="1043"/>
      <c r="AB36" s="1043"/>
      <c r="AC36" s="1043"/>
      <c r="AD36" s="1043"/>
      <c r="AE36" s="1043"/>
      <c r="AF36" s="1043"/>
      <c r="AG36" s="1043"/>
      <c r="AH36" s="1043"/>
    </row>
    <row r="37" spans="1:34">
      <c r="A37" s="1030"/>
      <c r="B37" s="1031"/>
      <c r="C37" s="1043"/>
      <c r="D37" s="1043"/>
      <c r="E37" s="1043"/>
      <c r="F37" s="1043"/>
      <c r="G37" s="1043"/>
      <c r="H37" s="1043"/>
      <c r="I37" s="1043"/>
      <c r="J37" s="1043"/>
      <c r="K37" s="1043"/>
      <c r="L37" s="1043"/>
      <c r="M37" s="1043"/>
      <c r="N37" s="1043"/>
      <c r="O37" s="1043"/>
      <c r="P37" s="1043"/>
      <c r="Q37" s="1043"/>
      <c r="R37" s="1043"/>
      <c r="S37" s="1043"/>
      <c r="T37" s="1043"/>
      <c r="U37" s="1043"/>
      <c r="V37" s="1043"/>
      <c r="W37" s="1043"/>
      <c r="X37" s="1043"/>
      <c r="Y37" s="1043"/>
      <c r="Z37" s="1043"/>
      <c r="AA37" s="1043"/>
      <c r="AB37" s="1043"/>
      <c r="AC37" s="1043"/>
      <c r="AD37" s="1043"/>
      <c r="AE37" s="1043"/>
      <c r="AF37" s="1043"/>
      <c r="AG37" s="1043"/>
      <c r="AH37" s="1043"/>
    </row>
    <row r="38" spans="1:34">
      <c r="A38" s="1030"/>
      <c r="B38" s="1031"/>
      <c r="C38" s="1043"/>
      <c r="D38" s="1043"/>
      <c r="E38" s="1043"/>
      <c r="F38" s="1043"/>
      <c r="G38" s="1043"/>
      <c r="H38" s="1043"/>
      <c r="I38" s="1043"/>
      <c r="J38" s="1043"/>
      <c r="K38" s="1043"/>
      <c r="L38" s="1043"/>
      <c r="M38" s="1043"/>
      <c r="N38" s="1043"/>
      <c r="O38" s="1043"/>
      <c r="P38" s="1043"/>
      <c r="Q38" s="1043"/>
      <c r="R38" s="1043"/>
      <c r="S38" s="1043"/>
      <c r="T38" s="1043"/>
      <c r="U38" s="1043"/>
      <c r="V38" s="1043"/>
      <c r="W38" s="1043"/>
      <c r="X38" s="1043"/>
      <c r="Y38" s="1043"/>
      <c r="Z38" s="1043"/>
      <c r="AA38" s="1043"/>
      <c r="AB38" s="1043"/>
      <c r="AC38" s="1043"/>
      <c r="AD38" s="1043"/>
      <c r="AE38" s="1043"/>
      <c r="AF38" s="1043"/>
      <c r="AG38" s="1043"/>
      <c r="AH38" s="1043"/>
    </row>
    <row r="39" spans="1:34">
      <c r="A39" s="1032"/>
      <c r="B39" s="1033"/>
      <c r="C39" s="1043"/>
      <c r="D39" s="1043"/>
      <c r="E39" s="1043"/>
      <c r="F39" s="1043"/>
      <c r="G39" s="1043"/>
      <c r="H39" s="1043"/>
      <c r="I39" s="1043"/>
      <c r="J39" s="1043"/>
      <c r="K39" s="1043"/>
      <c r="L39" s="1043"/>
      <c r="M39" s="1043"/>
      <c r="N39" s="1043"/>
      <c r="O39" s="1043"/>
      <c r="P39" s="1043"/>
      <c r="Q39" s="1043"/>
      <c r="R39" s="1043"/>
      <c r="S39" s="1043"/>
      <c r="T39" s="1043"/>
      <c r="U39" s="1043"/>
      <c r="V39" s="1043"/>
      <c r="W39" s="1043"/>
      <c r="X39" s="1043"/>
      <c r="Y39" s="1043"/>
      <c r="Z39" s="1043"/>
      <c r="AA39" s="1043"/>
      <c r="AB39" s="1043"/>
      <c r="AC39" s="1043"/>
      <c r="AD39" s="1043"/>
      <c r="AE39" s="1043"/>
      <c r="AF39" s="1043"/>
      <c r="AG39" s="1043"/>
      <c r="AH39" s="1043"/>
    </row>
    <row r="40" spans="1:34">
      <c r="A40" s="1010" t="s">
        <v>521</v>
      </c>
      <c r="B40" s="1011"/>
      <c r="C40" s="1043"/>
      <c r="D40" s="1043"/>
      <c r="E40" s="1043"/>
      <c r="F40" s="1043"/>
      <c r="G40" s="1043"/>
      <c r="H40" s="1043"/>
      <c r="I40" s="1043"/>
      <c r="J40" s="1043"/>
      <c r="K40" s="1043"/>
      <c r="L40" s="1043"/>
      <c r="M40" s="1043"/>
      <c r="N40" s="1043"/>
      <c r="O40" s="1043"/>
      <c r="P40" s="1043"/>
      <c r="Q40" s="1043"/>
      <c r="R40" s="1043"/>
      <c r="S40" s="1043"/>
      <c r="T40" s="1043"/>
      <c r="U40" s="1043"/>
      <c r="V40" s="1043"/>
      <c r="W40" s="1043"/>
      <c r="X40" s="1043"/>
      <c r="Y40" s="1043"/>
      <c r="Z40" s="1043"/>
      <c r="AA40" s="1043"/>
      <c r="AB40" s="1043"/>
      <c r="AC40" s="1043"/>
      <c r="AD40" s="1043"/>
      <c r="AE40" s="1043"/>
      <c r="AF40" s="1043"/>
      <c r="AG40" s="1043"/>
      <c r="AH40" s="1043"/>
    </row>
    <row r="41" spans="1:34">
      <c r="A41" s="1012"/>
      <c r="B41" s="1013"/>
      <c r="C41" s="1043"/>
      <c r="D41" s="1043"/>
      <c r="E41" s="1043"/>
      <c r="F41" s="1043"/>
      <c r="G41" s="1043"/>
      <c r="H41" s="1043"/>
      <c r="I41" s="1043"/>
      <c r="J41" s="1043"/>
      <c r="K41" s="1043"/>
      <c r="L41" s="1043"/>
      <c r="M41" s="1043"/>
      <c r="N41" s="1043"/>
      <c r="O41" s="1043"/>
      <c r="P41" s="1043"/>
      <c r="Q41" s="1043"/>
      <c r="R41" s="1043"/>
      <c r="S41" s="1043"/>
      <c r="T41" s="1043"/>
      <c r="U41" s="1043"/>
      <c r="V41" s="1043"/>
      <c r="W41" s="1043"/>
      <c r="X41" s="1043"/>
      <c r="Y41" s="1043"/>
      <c r="Z41" s="1043"/>
      <c r="AA41" s="1043"/>
      <c r="AB41" s="1043"/>
      <c r="AC41" s="1043"/>
      <c r="AD41" s="1043"/>
      <c r="AE41" s="1043"/>
      <c r="AF41" s="1043"/>
      <c r="AG41" s="1043"/>
      <c r="AH41" s="1043"/>
    </row>
    <row r="42" spans="1:34">
      <c r="A42" s="1012"/>
      <c r="B42" s="1013"/>
      <c r="C42" s="1043"/>
      <c r="D42" s="1043"/>
      <c r="E42" s="1043"/>
      <c r="F42" s="1043"/>
      <c r="G42" s="1043"/>
      <c r="H42" s="1043"/>
      <c r="I42" s="1043"/>
      <c r="J42" s="1043"/>
      <c r="K42" s="1043"/>
      <c r="L42" s="1043"/>
      <c r="M42" s="1043"/>
      <c r="N42" s="1043"/>
      <c r="O42" s="1043"/>
      <c r="P42" s="1043"/>
      <c r="Q42" s="1043"/>
      <c r="R42" s="1043"/>
      <c r="S42" s="1043"/>
      <c r="T42" s="1043"/>
      <c r="U42" s="1043"/>
      <c r="V42" s="1043"/>
      <c r="W42" s="1043"/>
      <c r="X42" s="1043"/>
      <c r="Y42" s="1043"/>
      <c r="Z42" s="1043"/>
      <c r="AA42" s="1043"/>
      <c r="AB42" s="1043"/>
      <c r="AC42" s="1043"/>
      <c r="AD42" s="1043"/>
      <c r="AE42" s="1043"/>
      <c r="AF42" s="1043"/>
      <c r="AG42" s="1043"/>
      <c r="AH42" s="1043"/>
    </row>
    <row r="43" spans="1:34">
      <c r="A43" s="1012"/>
      <c r="B43" s="1013"/>
      <c r="C43" s="1043"/>
      <c r="D43" s="1043"/>
      <c r="E43" s="1043"/>
      <c r="F43" s="1043"/>
      <c r="G43" s="1043"/>
      <c r="H43" s="1043"/>
      <c r="I43" s="1043"/>
      <c r="J43" s="1043"/>
      <c r="K43" s="1043"/>
      <c r="L43" s="1043"/>
      <c r="M43" s="1043"/>
      <c r="N43" s="1043"/>
      <c r="O43" s="1043"/>
      <c r="P43" s="1043"/>
      <c r="Q43" s="1043"/>
      <c r="R43" s="1043"/>
      <c r="S43" s="1043"/>
      <c r="T43" s="1043"/>
      <c r="U43" s="1043"/>
      <c r="V43" s="1043"/>
      <c r="W43" s="1043"/>
      <c r="X43" s="1043"/>
      <c r="Y43" s="1043"/>
      <c r="Z43" s="1043"/>
      <c r="AA43" s="1043"/>
      <c r="AB43" s="1043"/>
      <c r="AC43" s="1043"/>
      <c r="AD43" s="1043"/>
      <c r="AE43" s="1043"/>
      <c r="AF43" s="1043"/>
      <c r="AG43" s="1043"/>
      <c r="AH43" s="1043"/>
    </row>
    <row r="44" spans="1:34">
      <c r="A44" s="1014"/>
      <c r="B44" s="1015"/>
      <c r="C44" s="1043"/>
      <c r="D44" s="1043"/>
      <c r="E44" s="1043"/>
      <c r="F44" s="1043"/>
      <c r="G44" s="1043"/>
      <c r="H44" s="1043"/>
      <c r="I44" s="1043"/>
      <c r="J44" s="1043"/>
      <c r="K44" s="1043"/>
      <c r="L44" s="1043"/>
      <c r="M44" s="1043"/>
      <c r="N44" s="1043"/>
      <c r="O44" s="1043"/>
      <c r="P44" s="1043"/>
      <c r="Q44" s="1043"/>
      <c r="R44" s="1043"/>
      <c r="S44" s="1043"/>
      <c r="T44" s="1043"/>
      <c r="U44" s="1043"/>
      <c r="V44" s="1043"/>
      <c r="W44" s="1043"/>
      <c r="X44" s="1043"/>
      <c r="Y44" s="1043"/>
      <c r="Z44" s="1043"/>
      <c r="AA44" s="1043"/>
      <c r="AB44" s="1043"/>
      <c r="AC44" s="1043"/>
      <c r="AD44" s="1043"/>
      <c r="AE44" s="1043"/>
      <c r="AF44" s="1043"/>
      <c r="AG44" s="1043"/>
      <c r="AH44" s="1043"/>
    </row>
    <row r="45" spans="1:34" ht="15" customHeight="1">
      <c r="A45" s="1010" t="s">
        <v>520</v>
      </c>
      <c r="B45" s="1011"/>
      <c r="C45" s="1064" t="s">
        <v>799</v>
      </c>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c r="A46" s="1012"/>
      <c r="B46" s="1013"/>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c r="A47" s="1012"/>
      <c r="B47" s="1013"/>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c r="A48" s="1012"/>
      <c r="B48" s="1013"/>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c r="A49" s="1014"/>
      <c r="B49" s="1015"/>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2" spans="1:34">
      <c r="A52" s="1106" t="s">
        <v>256</v>
      </c>
      <c r="B52" s="1106"/>
      <c r="C52" s="1106"/>
      <c r="D52" s="1106"/>
      <c r="E52" s="1106"/>
      <c r="F52" s="1106"/>
      <c r="G52" s="1106"/>
      <c r="H52" s="1106"/>
      <c r="I52" s="1106"/>
      <c r="J52" s="1106"/>
      <c r="K52" s="1106"/>
      <c r="L52" s="1106"/>
      <c r="M52" s="1106"/>
      <c r="N52" s="1106"/>
      <c r="O52" s="1106"/>
      <c r="P52" s="1106"/>
      <c r="Q52" s="1106"/>
      <c r="R52" s="1106"/>
      <c r="S52" s="1106"/>
      <c r="T52" s="1106"/>
      <c r="U52" s="1106"/>
      <c r="V52" s="1106"/>
      <c r="W52" s="1106"/>
      <c r="X52" s="1106"/>
      <c r="Y52" s="1106"/>
      <c r="Z52" s="1106"/>
      <c r="AA52" s="1106"/>
      <c r="AB52" s="1106"/>
      <c r="AC52" s="1106"/>
      <c r="AD52" s="1106"/>
      <c r="AE52" s="1106"/>
      <c r="AF52" s="1106"/>
      <c r="AG52" s="1106"/>
      <c r="AH52" s="1106"/>
    </row>
    <row r="53" spans="1:34">
      <c r="A53" s="1107" t="s">
        <v>519</v>
      </c>
      <c r="B53" s="1107"/>
      <c r="C53" s="1107"/>
      <c r="D53" s="1107"/>
      <c r="E53" s="1107"/>
      <c r="F53" s="1107"/>
      <c r="G53" s="1107"/>
      <c r="H53" s="1107"/>
      <c r="I53" s="1107"/>
      <c r="J53" s="1107"/>
      <c r="K53" s="1107"/>
      <c r="L53" s="1107"/>
      <c r="M53" s="1107"/>
      <c r="N53" s="1107"/>
      <c r="O53" s="1107"/>
      <c r="P53" s="1107"/>
      <c r="Q53" s="1107"/>
      <c r="R53" s="1107"/>
      <c r="S53" s="1107"/>
      <c r="T53" s="1107"/>
      <c r="U53" s="1107"/>
      <c r="V53" s="1107"/>
      <c r="W53" s="1107"/>
      <c r="X53" s="1107"/>
      <c r="Y53" s="1107"/>
      <c r="Z53" s="1107"/>
      <c r="AA53" s="1107"/>
      <c r="AB53" s="1107"/>
      <c r="AC53" s="1107"/>
      <c r="AD53" s="1107"/>
      <c r="AE53" s="1107"/>
      <c r="AF53" s="1107"/>
      <c r="AG53" s="1107"/>
      <c r="AH53" s="1160"/>
    </row>
  </sheetData>
  <mergeCells count="65">
    <mergeCell ref="A53:AH53"/>
    <mergeCell ref="D19:Q33"/>
    <mergeCell ref="A25:A27"/>
    <mergeCell ref="A28:A30"/>
    <mergeCell ref="A31:A33"/>
    <mergeCell ref="A34:AH34"/>
    <mergeCell ref="A35:B39"/>
    <mergeCell ref="C35:AH39"/>
    <mergeCell ref="A40:B44"/>
    <mergeCell ref="C40:AH44"/>
    <mergeCell ref="A45:B49"/>
    <mergeCell ref="C45:AH49"/>
    <mergeCell ref="A52:AH52"/>
    <mergeCell ref="Q13:T13"/>
    <mergeCell ref="U13:X13"/>
    <mergeCell ref="Y13:AB13"/>
    <mergeCell ref="AC13:AF13"/>
    <mergeCell ref="G16:H18"/>
    <mergeCell ref="AA16:AC16"/>
    <mergeCell ref="AA17:AC17"/>
    <mergeCell ref="AA18:AC18"/>
    <mergeCell ref="M13:P13"/>
    <mergeCell ref="B12:D12"/>
    <mergeCell ref="E12:G12"/>
    <mergeCell ref="I12:J12"/>
    <mergeCell ref="K12:L12"/>
    <mergeCell ref="A13:L13"/>
    <mergeCell ref="AH10:AH11"/>
    <mergeCell ref="A9:D9"/>
    <mergeCell ref="E9:L9"/>
    <mergeCell ref="M9:T9"/>
    <mergeCell ref="AF9:AH9"/>
    <mergeCell ref="A10:D11"/>
    <mergeCell ref="E10:G11"/>
    <mergeCell ref="H10:H11"/>
    <mergeCell ref="I10:J11"/>
    <mergeCell ref="K10:L11"/>
    <mergeCell ref="M10:P10"/>
    <mergeCell ref="Q10:T10"/>
    <mergeCell ref="U10:X10"/>
    <mergeCell ref="Y10:AB10"/>
    <mergeCell ref="AC10:AF10"/>
    <mergeCell ref="AG10:AG11"/>
    <mergeCell ref="AC6:AH6"/>
    <mergeCell ref="A7:D8"/>
    <mergeCell ref="E7:L8"/>
    <mergeCell ref="M7:T8"/>
    <mergeCell ref="U7:AH7"/>
    <mergeCell ref="AF8:AH8"/>
    <mergeCell ref="A6:D6"/>
    <mergeCell ref="E6:L6"/>
    <mergeCell ref="M6:P6"/>
    <mergeCell ref="Q6:T6"/>
    <mergeCell ref="U6:X6"/>
    <mergeCell ref="Y6:AB6"/>
    <mergeCell ref="A1:AH1"/>
    <mergeCell ref="A3:AH3"/>
    <mergeCell ref="A4:AH4"/>
    <mergeCell ref="A5:D5"/>
    <mergeCell ref="E5:L5"/>
    <mergeCell ref="M5:P5"/>
    <mergeCell ref="Q5:T5"/>
    <mergeCell ref="U5:X5"/>
    <mergeCell ref="Y5:AB5"/>
    <mergeCell ref="AC5:AH5"/>
  </mergeCells>
  <conditionalFormatting sqref="AH13">
    <cfRule type="cellIs" dxfId="105" priority="1" operator="between">
      <formula>0.2</formula>
      <formula>0.35</formula>
    </cfRule>
    <cfRule type="cellIs" dxfId="104" priority="2" operator="between">
      <formula>0.35</formula>
      <formula>0.4</formula>
    </cfRule>
    <cfRule type="cellIs" dxfId="103" priority="3" operator="between">
      <formula>0.15</formula>
      <formula>0.2</formula>
    </cfRule>
    <cfRule type="cellIs" dxfId="102" priority="4" operator="between">
      <formula>0.1</formula>
      <formula>0.15</formula>
    </cfRule>
    <cfRule type="cellIs" dxfId="101" priority="5" operator="lessThan">
      <formula>10%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H66"/>
  <sheetViews>
    <sheetView showGridLines="0" topLeftCell="G4" zoomScale="55" zoomScaleNormal="55" workbookViewId="0">
      <selection activeCell="AE29" sqref="AE29"/>
    </sheetView>
  </sheetViews>
  <sheetFormatPr baseColWidth="10" defaultColWidth="11.5546875" defaultRowHeight="15"/>
  <cols>
    <col min="1" max="1" width="9.6640625" style="295" bestFit="1" customWidth="1"/>
    <col min="2" max="2" width="9.33203125" style="295" bestFit="1" customWidth="1"/>
    <col min="3" max="3" width="8.88671875" style="295" bestFit="1" customWidth="1"/>
    <col min="4" max="4" width="10.6640625" style="295" bestFit="1" customWidth="1"/>
    <col min="5" max="6" width="8.5546875" style="295" bestFit="1" customWidth="1"/>
    <col min="7" max="8" width="10.33203125" style="295" bestFit="1" customWidth="1"/>
    <col min="9" max="9" width="10.5546875" style="295" bestFit="1" customWidth="1"/>
    <col min="10" max="10" width="11.5546875"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6640625" style="295" bestFit="1" customWidth="1"/>
    <col min="16" max="16" width="9.6640625" style="295" customWidth="1"/>
    <col min="17" max="17" width="11.109375" style="295" bestFit="1" customWidth="1"/>
    <col min="18" max="18" width="9.33203125" style="295" customWidth="1"/>
    <col min="19" max="16384" width="11.5546875" style="295"/>
  </cols>
  <sheetData>
    <row r="1" spans="1:34" ht="154.5" customHeight="1">
      <c r="A1" s="1145" t="s">
        <v>533</v>
      </c>
      <c r="B1" s="1145"/>
      <c r="C1" s="1145"/>
      <c r="D1" s="1145"/>
      <c r="E1" s="1145"/>
      <c r="F1" s="1145"/>
      <c r="G1" s="1145"/>
      <c r="H1" s="1145"/>
      <c r="I1" s="1145"/>
      <c r="J1" s="1145"/>
      <c r="K1" s="1145"/>
      <c r="L1" s="1145"/>
      <c r="M1" s="1145"/>
      <c r="N1" s="1145"/>
      <c r="O1" s="1145"/>
      <c r="P1" s="1145"/>
      <c r="Q1" s="1145"/>
      <c r="R1" s="1145"/>
      <c r="S1" s="1145"/>
      <c r="T1" s="1145"/>
      <c r="U1" s="1145"/>
      <c r="V1" s="1145"/>
      <c r="W1" s="1145"/>
      <c r="X1" s="1145"/>
      <c r="Y1" s="1145"/>
      <c r="Z1" s="1145"/>
      <c r="AA1" s="1145"/>
      <c r="AB1" s="1145"/>
      <c r="AC1" s="1145"/>
      <c r="AD1" s="1145"/>
      <c r="AE1" s="1145"/>
      <c r="AF1" s="1145"/>
      <c r="AG1" s="1145"/>
      <c r="AH1" s="1145"/>
    </row>
    <row r="3" spans="1:34" ht="15" customHeight="1">
      <c r="A3" s="1146" t="s">
        <v>0</v>
      </c>
      <c r="B3" s="1147"/>
      <c r="C3" s="1147"/>
      <c r="D3" s="1147"/>
      <c r="E3" s="1147"/>
      <c r="F3" s="1147"/>
      <c r="G3" s="1147"/>
      <c r="H3" s="1147"/>
      <c r="I3" s="1147"/>
      <c r="J3" s="1147"/>
      <c r="K3" s="1147"/>
      <c r="L3" s="1147"/>
      <c r="M3" s="1147"/>
      <c r="N3" s="1147"/>
      <c r="O3" s="1147"/>
      <c r="P3" s="1147"/>
      <c r="Q3" s="1147"/>
      <c r="R3" s="1147"/>
      <c r="S3" s="1147"/>
      <c r="T3" s="1147"/>
      <c r="U3" s="1147"/>
      <c r="V3" s="1147"/>
      <c r="W3" s="1147"/>
      <c r="X3" s="1147"/>
      <c r="Y3" s="1147"/>
      <c r="Z3" s="1147"/>
      <c r="AA3" s="1147"/>
      <c r="AB3" s="1147"/>
      <c r="AC3" s="1147"/>
      <c r="AD3" s="1147"/>
      <c r="AE3" s="1147"/>
      <c r="AF3" s="1147"/>
      <c r="AG3" s="1147"/>
      <c r="AH3" s="1147"/>
    </row>
    <row r="4" spans="1:34" ht="64.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68.25" customHeight="1">
      <c r="A6" s="966" t="s">
        <v>27</v>
      </c>
      <c r="B6" s="966"/>
      <c r="C6" s="966"/>
      <c r="D6" s="966"/>
      <c r="E6" s="967" t="s">
        <v>532</v>
      </c>
      <c r="F6" s="967"/>
      <c r="G6" s="967"/>
      <c r="H6" s="967"/>
      <c r="I6" s="967"/>
      <c r="J6" s="967"/>
      <c r="K6" s="967"/>
      <c r="L6" s="967"/>
      <c r="M6" s="967" t="s">
        <v>800</v>
      </c>
      <c r="N6" s="967"/>
      <c r="O6" s="967"/>
      <c r="P6" s="967"/>
      <c r="Q6" s="968" t="s">
        <v>298</v>
      </c>
      <c r="R6" s="968"/>
      <c r="S6" s="968"/>
      <c r="T6" s="968"/>
      <c r="U6" s="968" t="s">
        <v>69</v>
      </c>
      <c r="V6" s="968"/>
      <c r="W6" s="968"/>
      <c r="X6" s="968"/>
      <c r="Y6" s="968" t="s">
        <v>70</v>
      </c>
      <c r="Z6" s="968"/>
      <c r="AA6" s="968"/>
      <c r="AB6" s="968"/>
      <c r="AC6" s="968" t="s">
        <v>71</v>
      </c>
      <c r="AD6" s="968"/>
      <c r="AE6" s="968"/>
      <c r="AF6" s="968"/>
      <c r="AG6" s="968"/>
      <c r="AH6" s="968"/>
    </row>
    <row r="7" spans="1:34" ht="25.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557" t="s">
        <v>592</v>
      </c>
      <c r="V8" s="557" t="s">
        <v>593</v>
      </c>
      <c r="W8" s="557" t="s">
        <v>594</v>
      </c>
      <c r="X8" s="557" t="s">
        <v>595</v>
      </c>
      <c r="Y8" s="557" t="s">
        <v>596</v>
      </c>
      <c r="Z8" s="557" t="s">
        <v>597</v>
      </c>
      <c r="AA8" s="557" t="s">
        <v>598</v>
      </c>
      <c r="AB8" s="557" t="s">
        <v>599</v>
      </c>
      <c r="AC8" s="431" t="s">
        <v>600</v>
      </c>
      <c r="AD8" s="431" t="s">
        <v>601</v>
      </c>
      <c r="AE8" s="557" t="s">
        <v>602</v>
      </c>
      <c r="AF8" s="1154" t="s">
        <v>603</v>
      </c>
      <c r="AG8" s="1155"/>
      <c r="AH8" s="1155"/>
    </row>
    <row r="9" spans="1:34" ht="39" customHeight="1">
      <c r="A9" s="959" t="s">
        <v>72</v>
      </c>
      <c r="B9" s="959"/>
      <c r="C9" s="959"/>
      <c r="D9" s="959"/>
      <c r="E9" s="960" t="s">
        <v>73</v>
      </c>
      <c r="F9" s="961"/>
      <c r="G9" s="961"/>
      <c r="H9" s="961"/>
      <c r="I9" s="961"/>
      <c r="J9" s="961"/>
      <c r="K9" s="961"/>
      <c r="L9" s="962"/>
      <c r="M9" s="963" t="s">
        <v>21</v>
      </c>
      <c r="N9" s="964"/>
      <c r="O9" s="964"/>
      <c r="P9" s="964"/>
      <c r="Q9" s="964"/>
      <c r="R9" s="964"/>
      <c r="S9" s="964"/>
      <c r="T9" s="965"/>
      <c r="U9" s="556"/>
      <c r="V9" s="548"/>
      <c r="W9" s="548"/>
      <c r="X9" s="548"/>
      <c r="Y9" s="552"/>
      <c r="Z9" s="548"/>
      <c r="AA9" s="548" t="s">
        <v>30</v>
      </c>
      <c r="AB9" s="548"/>
      <c r="AC9" s="556"/>
      <c r="AD9" s="552"/>
      <c r="AE9" s="548"/>
      <c r="AF9" s="968"/>
      <c r="AG9" s="968"/>
      <c r="AH9" s="968"/>
    </row>
    <row r="10" spans="1:34">
      <c r="A10" s="981" t="s">
        <v>500</v>
      </c>
      <c r="B10" s="981"/>
      <c r="C10" s="981"/>
      <c r="D10" s="981"/>
      <c r="E10" s="1052" t="s">
        <v>530</v>
      </c>
      <c r="F10" s="1052"/>
      <c r="G10" s="1052"/>
      <c r="H10" s="984" t="s">
        <v>10</v>
      </c>
      <c r="I10" s="985" t="s">
        <v>529</v>
      </c>
      <c r="J10" s="985"/>
      <c r="K10" s="986" t="s">
        <v>528</v>
      </c>
      <c r="L10" s="986"/>
      <c r="M10" s="614">
        <v>2018</v>
      </c>
      <c r="N10" s="614"/>
      <c r="O10" s="614"/>
      <c r="P10" s="614"/>
      <c r="Q10" s="988">
        <v>2019</v>
      </c>
      <c r="R10" s="988"/>
      <c r="S10" s="988"/>
      <c r="T10" s="988"/>
      <c r="U10" s="988">
        <v>2020</v>
      </c>
      <c r="V10" s="988"/>
      <c r="W10" s="988"/>
      <c r="X10" s="988"/>
      <c r="Y10" s="988">
        <v>2021</v>
      </c>
      <c r="Z10" s="988"/>
      <c r="AA10" s="988"/>
      <c r="AB10" s="988"/>
      <c r="AC10" s="988">
        <v>2022</v>
      </c>
      <c r="AD10" s="988"/>
      <c r="AE10" s="988"/>
      <c r="AF10" s="988"/>
      <c r="AG10" s="989" t="s">
        <v>534</v>
      </c>
      <c r="AH10" s="979" t="s">
        <v>607</v>
      </c>
    </row>
    <row r="11" spans="1:34">
      <c r="A11" s="981"/>
      <c r="B11" s="981"/>
      <c r="C11" s="981"/>
      <c r="D11" s="981"/>
      <c r="E11" s="1052"/>
      <c r="F11" s="1052"/>
      <c r="G11" s="1052"/>
      <c r="H11" s="984"/>
      <c r="I11" s="985"/>
      <c r="J11" s="985"/>
      <c r="K11" s="986"/>
      <c r="L11" s="986"/>
      <c r="M11" s="545" t="s">
        <v>23</v>
      </c>
      <c r="N11" s="545" t="s">
        <v>24</v>
      </c>
      <c r="O11" s="545" t="s">
        <v>25</v>
      </c>
      <c r="P11" s="545" t="s">
        <v>756</v>
      </c>
      <c r="Q11" s="545" t="s">
        <v>23</v>
      </c>
      <c r="R11" s="553" t="s">
        <v>24</v>
      </c>
      <c r="S11" s="553" t="s">
        <v>25</v>
      </c>
      <c r="T11" s="553" t="s">
        <v>609</v>
      </c>
      <c r="U11" s="553" t="s">
        <v>23</v>
      </c>
      <c r="V11" s="553" t="s">
        <v>24</v>
      </c>
      <c r="W11" s="553" t="s">
        <v>25</v>
      </c>
      <c r="X11" s="553" t="s">
        <v>609</v>
      </c>
      <c r="Y11" s="553" t="s">
        <v>23</v>
      </c>
      <c r="Z11" s="553" t="s">
        <v>24</v>
      </c>
      <c r="AA11" s="553" t="s">
        <v>25</v>
      </c>
      <c r="AB11" s="553" t="s">
        <v>609</v>
      </c>
      <c r="AC11" s="553" t="s">
        <v>23</v>
      </c>
      <c r="AD11" s="553" t="s">
        <v>24</v>
      </c>
      <c r="AE11" s="553" t="s">
        <v>25</v>
      </c>
      <c r="AF11" s="480" t="s">
        <v>609</v>
      </c>
      <c r="AG11" s="979"/>
      <c r="AH11" s="1156"/>
    </row>
    <row r="12" spans="1:34">
      <c r="A12" s="1105" t="s">
        <v>606</v>
      </c>
      <c r="B12" s="1002" t="s">
        <v>801</v>
      </c>
      <c r="C12" s="1003"/>
      <c r="D12" s="1000"/>
      <c r="E12" s="1174">
        <v>60</v>
      </c>
      <c r="F12" s="1174"/>
      <c r="G12" s="1174"/>
      <c r="H12" s="615" t="s">
        <v>694</v>
      </c>
      <c r="I12" s="1168" t="s">
        <v>802</v>
      </c>
      <c r="J12" s="1169"/>
      <c r="K12" s="1166" t="s">
        <v>803</v>
      </c>
      <c r="L12" s="1167"/>
      <c r="M12" s="457">
        <v>4</v>
      </c>
      <c r="N12" s="457">
        <v>4</v>
      </c>
      <c r="O12" s="457">
        <v>5</v>
      </c>
      <c r="P12" s="616">
        <f t="shared" ref="P12:P16" si="0">SUM(M12+N12+O12)</f>
        <v>13</v>
      </c>
      <c r="Q12" s="617"/>
      <c r="R12" s="317"/>
      <c r="S12" s="317"/>
      <c r="T12" s="534">
        <f t="shared" ref="T12:T16" si="1">SUM(Q12+R12+S12)</f>
        <v>0</v>
      </c>
      <c r="U12" s="317"/>
      <c r="V12" s="317"/>
      <c r="W12" s="317"/>
      <c r="X12" s="534">
        <f t="shared" ref="X12:X16" si="2">SUM(U12+V12+W12)</f>
        <v>0</v>
      </c>
      <c r="Y12" s="317"/>
      <c r="Z12" s="317"/>
      <c r="AA12" s="317"/>
      <c r="AB12" s="534">
        <f t="shared" ref="AB12:AB16" si="3">SUM(Y12+Z12+AA12)</f>
        <v>0</v>
      </c>
      <c r="AC12" s="317"/>
      <c r="AD12" s="317"/>
      <c r="AE12" s="317"/>
      <c r="AF12" s="534">
        <f t="shared" ref="AF12:AF16" si="4">SUM(AC12+AD12+AE12)</f>
        <v>0</v>
      </c>
      <c r="AG12" s="377">
        <f>SUM(P12+T12+X12+AB12+AF12)</f>
        <v>13</v>
      </c>
      <c r="AH12" s="496">
        <f>+AG12/E12</f>
        <v>0.21666666666666667</v>
      </c>
    </row>
    <row r="13" spans="1:34">
      <c r="A13" s="1114"/>
      <c r="B13" s="1004"/>
      <c r="C13" s="1005"/>
      <c r="D13" s="1001"/>
      <c r="E13" s="1161">
        <v>5000</v>
      </c>
      <c r="F13" s="1162"/>
      <c r="G13" s="1163"/>
      <c r="H13" s="615" t="s">
        <v>694</v>
      </c>
      <c r="I13" s="1164" t="s">
        <v>804</v>
      </c>
      <c r="J13" s="1165"/>
      <c r="K13" s="1166" t="s">
        <v>805</v>
      </c>
      <c r="L13" s="1167"/>
      <c r="M13" s="457">
        <v>676</v>
      </c>
      <c r="N13" s="457">
        <v>421</v>
      </c>
      <c r="O13" s="457">
        <v>401</v>
      </c>
      <c r="P13" s="616">
        <f t="shared" si="0"/>
        <v>1498</v>
      </c>
      <c r="Q13" s="617"/>
      <c r="R13" s="317"/>
      <c r="S13" s="317"/>
      <c r="T13" s="534">
        <f t="shared" si="1"/>
        <v>0</v>
      </c>
      <c r="U13" s="317"/>
      <c r="V13" s="317"/>
      <c r="W13" s="317"/>
      <c r="X13" s="534">
        <f t="shared" si="2"/>
        <v>0</v>
      </c>
      <c r="Y13" s="317"/>
      <c r="Z13" s="317"/>
      <c r="AA13" s="317"/>
      <c r="AB13" s="534">
        <f t="shared" si="3"/>
        <v>0</v>
      </c>
      <c r="AC13" s="317"/>
      <c r="AD13" s="317"/>
      <c r="AE13" s="317"/>
      <c r="AF13" s="534">
        <f t="shared" si="4"/>
        <v>0</v>
      </c>
      <c r="AG13" s="377">
        <f t="shared" ref="AG13:AG16" si="5">SUM(P13+T13+X13+AB13+AF13)</f>
        <v>1498</v>
      </c>
      <c r="AH13" s="496">
        <f t="shared" ref="AH13:AH16" si="6">+AG13/E13</f>
        <v>0.29959999999999998</v>
      </c>
    </row>
    <row r="14" spans="1:34">
      <c r="A14" s="1114"/>
      <c r="B14" s="960"/>
      <c r="C14" s="961"/>
      <c r="D14" s="962"/>
      <c r="E14" s="1161">
        <v>350</v>
      </c>
      <c r="F14" s="1162"/>
      <c r="G14" s="1163"/>
      <c r="H14" s="615" t="s">
        <v>694</v>
      </c>
      <c r="I14" s="1164" t="s">
        <v>806</v>
      </c>
      <c r="J14" s="1165"/>
      <c r="K14" s="1166" t="s">
        <v>805</v>
      </c>
      <c r="L14" s="1167"/>
      <c r="M14" s="457">
        <v>31</v>
      </c>
      <c r="N14" s="457">
        <v>42</v>
      </c>
      <c r="O14" s="457">
        <v>40</v>
      </c>
      <c r="P14" s="616">
        <f t="shared" si="0"/>
        <v>113</v>
      </c>
      <c r="Q14" s="617"/>
      <c r="R14" s="317"/>
      <c r="S14" s="317"/>
      <c r="T14" s="534">
        <f t="shared" si="1"/>
        <v>0</v>
      </c>
      <c r="U14" s="317"/>
      <c r="V14" s="317"/>
      <c r="W14" s="317"/>
      <c r="X14" s="534">
        <f t="shared" si="2"/>
        <v>0</v>
      </c>
      <c r="Y14" s="317"/>
      <c r="Z14" s="317"/>
      <c r="AA14" s="317"/>
      <c r="AB14" s="534">
        <f t="shared" si="3"/>
        <v>0</v>
      </c>
      <c r="AC14" s="317"/>
      <c r="AD14" s="317"/>
      <c r="AE14" s="317"/>
      <c r="AF14" s="534">
        <f t="shared" si="4"/>
        <v>0</v>
      </c>
      <c r="AG14" s="377">
        <f t="shared" si="5"/>
        <v>113</v>
      </c>
      <c r="AH14" s="496">
        <f t="shared" si="6"/>
        <v>0.32285714285714284</v>
      </c>
    </row>
    <row r="15" spans="1:34">
      <c r="A15" s="1114"/>
      <c r="B15" s="1002" t="s">
        <v>807</v>
      </c>
      <c r="C15" s="1003"/>
      <c r="D15" s="1000"/>
      <c r="E15" s="1158">
        <v>30</v>
      </c>
      <c r="F15" s="1158"/>
      <c r="G15" s="1158"/>
      <c r="H15" s="615" t="s">
        <v>694</v>
      </c>
      <c r="I15" s="1168" t="s">
        <v>808</v>
      </c>
      <c r="J15" s="1169"/>
      <c r="K15" s="1166" t="s">
        <v>803</v>
      </c>
      <c r="L15" s="1167"/>
      <c r="M15" s="317">
        <v>1</v>
      </c>
      <c r="N15" s="301">
        <v>2</v>
      </c>
      <c r="O15" s="457">
        <v>5</v>
      </c>
      <c r="P15" s="616">
        <f t="shared" si="0"/>
        <v>8</v>
      </c>
      <c r="Q15" s="617"/>
      <c r="R15" s="317"/>
      <c r="S15" s="317"/>
      <c r="T15" s="534">
        <f t="shared" si="1"/>
        <v>0</v>
      </c>
      <c r="U15" s="317"/>
      <c r="V15" s="317"/>
      <c r="W15" s="317"/>
      <c r="X15" s="534">
        <f t="shared" si="2"/>
        <v>0</v>
      </c>
      <c r="Y15" s="317"/>
      <c r="Z15" s="317"/>
      <c r="AA15" s="317"/>
      <c r="AB15" s="534">
        <f t="shared" si="3"/>
        <v>0</v>
      </c>
      <c r="AC15" s="317"/>
      <c r="AD15" s="317"/>
      <c r="AE15" s="317"/>
      <c r="AF15" s="534">
        <f t="shared" si="4"/>
        <v>0</v>
      </c>
      <c r="AG15" s="377">
        <f t="shared" si="5"/>
        <v>8</v>
      </c>
      <c r="AH15" s="496">
        <f t="shared" si="6"/>
        <v>0.26666666666666666</v>
      </c>
    </row>
    <row r="16" spans="1:34">
      <c r="A16" s="959"/>
      <c r="B16" s="960"/>
      <c r="C16" s="961"/>
      <c r="D16" s="962"/>
      <c r="E16" s="992">
        <v>25</v>
      </c>
      <c r="F16" s="1110"/>
      <c r="G16" s="993"/>
      <c r="H16" s="615" t="s">
        <v>694</v>
      </c>
      <c r="I16" s="1170" t="s">
        <v>809</v>
      </c>
      <c r="J16" s="1171"/>
      <c r="K16" s="1172" t="s">
        <v>803</v>
      </c>
      <c r="L16" s="1173"/>
      <c r="M16" s="457">
        <v>6</v>
      </c>
      <c r="N16" s="457">
        <v>9</v>
      </c>
      <c r="O16" s="457">
        <v>5</v>
      </c>
      <c r="P16" s="616">
        <f t="shared" si="0"/>
        <v>20</v>
      </c>
      <c r="Q16" s="617"/>
      <c r="R16" s="317"/>
      <c r="S16" s="317"/>
      <c r="T16" s="534">
        <f t="shared" si="1"/>
        <v>0</v>
      </c>
      <c r="U16" s="317"/>
      <c r="V16" s="317"/>
      <c r="W16" s="317"/>
      <c r="X16" s="534">
        <f t="shared" si="2"/>
        <v>0</v>
      </c>
      <c r="Y16" s="317"/>
      <c r="Z16" s="317"/>
      <c r="AA16" s="317"/>
      <c r="AB16" s="534">
        <f t="shared" si="3"/>
        <v>0</v>
      </c>
      <c r="AC16" s="317"/>
      <c r="AD16" s="317"/>
      <c r="AE16" s="317"/>
      <c r="AF16" s="534">
        <f t="shared" si="4"/>
        <v>0</v>
      </c>
      <c r="AG16" s="377">
        <f t="shared" si="5"/>
        <v>20</v>
      </c>
      <c r="AH16" s="496">
        <f t="shared" si="6"/>
        <v>0.8</v>
      </c>
    </row>
    <row r="17" spans="1:34" ht="22.5">
      <c r="A17" s="1095" t="s">
        <v>527</v>
      </c>
      <c r="B17" s="1095"/>
      <c r="C17" s="1095"/>
      <c r="D17" s="1095"/>
      <c r="E17" s="1095"/>
      <c r="F17" s="1095"/>
      <c r="G17" s="1095"/>
      <c r="H17" s="1095"/>
      <c r="I17" s="1095"/>
      <c r="J17" s="1095"/>
      <c r="K17" s="1095"/>
      <c r="L17" s="1095"/>
      <c r="M17" s="1096">
        <f>((P12/$E$12)+(P13/$E$13)+(P14/$E$14)+(P$15/$E$15)+(P16/$E$16))/COUNT(P12:P16)</f>
        <v>0.38115809523809524</v>
      </c>
      <c r="N17" s="1097"/>
      <c r="O17" s="1097"/>
      <c r="P17" s="1098"/>
      <c r="Q17" s="1096">
        <f t="shared" ref="Q17" si="7">((T12/$E$12)+(T13/$E$13)+(T14/$E$14)+(T$15/$E$15)+(T16/$E$16))/COUNT(T12:T16)</f>
        <v>0</v>
      </c>
      <c r="R17" s="1097"/>
      <c r="S17" s="1097"/>
      <c r="T17" s="1098"/>
      <c r="U17" s="1096">
        <f t="shared" ref="U17" si="8">((X12/$E$12)+(X13/$E$13)+(X14/$E$14)+(X$15/$E$15)+(X16/$E$16))/COUNT(X12:X16)</f>
        <v>0</v>
      </c>
      <c r="V17" s="1097"/>
      <c r="W17" s="1097"/>
      <c r="X17" s="1098"/>
      <c r="Y17" s="1096">
        <f t="shared" ref="Y17" si="9">((AB12/$E$12)+(AB13/$E$13)+(AB14/$E$14)+(AB$15/$E$15)+(AB16/$E$16))/COUNT(AB12:AB16)</f>
        <v>0</v>
      </c>
      <c r="Z17" s="1097"/>
      <c r="AA17" s="1097"/>
      <c r="AB17" s="1098"/>
      <c r="AC17" s="1096">
        <f t="shared" ref="AC17" si="10">((AF12/$E$12)+(AF13/$E$13)+(AF14/$E$14)+(AF$15/$E$15)+(AF16/$E$16))/COUNT(AF12:AF16)</f>
        <v>0</v>
      </c>
      <c r="AD17" s="1097"/>
      <c r="AE17" s="1097"/>
      <c r="AF17" s="1098"/>
      <c r="AG17" s="379">
        <f>SUM(M17:AF17)</f>
        <v>0.38115809523809524</v>
      </c>
      <c r="AH17" s="618">
        <f>AVERAGE(AH12:AH16)</f>
        <v>0.38115809523809524</v>
      </c>
    </row>
    <row r="19" spans="1:34">
      <c r="AC19" s="441">
        <v>2018</v>
      </c>
      <c r="AD19" s="441">
        <v>2019</v>
      </c>
      <c r="AE19" s="441">
        <v>2020</v>
      </c>
      <c r="AF19" s="441">
        <v>2021</v>
      </c>
      <c r="AG19" s="441">
        <v>2022</v>
      </c>
    </row>
    <row r="20" spans="1:34">
      <c r="A20" s="490" t="s">
        <v>686</v>
      </c>
      <c r="B20" s="490" t="s">
        <v>687</v>
      </c>
      <c r="C20" s="619"/>
      <c r="D20" s="619"/>
      <c r="E20" s="499"/>
      <c r="F20" s="499"/>
      <c r="G20" s="619"/>
      <c r="H20" s="619"/>
      <c r="Z20" s="1099" t="s">
        <v>526</v>
      </c>
      <c r="AA20" s="1100"/>
      <c r="AB20" s="1101"/>
      <c r="AC20" s="630" t="s">
        <v>961</v>
      </c>
      <c r="AD20" s="300" t="s">
        <v>962</v>
      </c>
      <c r="AE20" s="300" t="s">
        <v>963</v>
      </c>
      <c r="AF20" s="300" t="s">
        <v>964</v>
      </c>
      <c r="AG20" s="300" t="s">
        <v>965</v>
      </c>
    </row>
    <row r="21" spans="1:34">
      <c r="A21" s="620">
        <v>2018</v>
      </c>
      <c r="B21" s="502">
        <f>M17</f>
        <v>0.38115809523809524</v>
      </c>
      <c r="C21" s="619"/>
      <c r="D21" s="619"/>
      <c r="E21" s="499"/>
      <c r="F21" s="499"/>
      <c r="G21" s="619"/>
      <c r="H21" s="619"/>
      <c r="Z21" s="1102" t="s">
        <v>525</v>
      </c>
      <c r="AA21" s="1103"/>
      <c r="AB21" s="1104"/>
      <c r="AC21" s="299" t="s">
        <v>966</v>
      </c>
      <c r="AD21" s="631" t="s">
        <v>967</v>
      </c>
      <c r="AE21" s="299" t="s">
        <v>968</v>
      </c>
      <c r="AF21" s="299" t="s">
        <v>969</v>
      </c>
      <c r="AG21" s="299" t="s">
        <v>970</v>
      </c>
    </row>
    <row r="22" spans="1:34">
      <c r="A22" s="620">
        <v>2019</v>
      </c>
      <c r="B22" s="502">
        <f>Q17</f>
        <v>0</v>
      </c>
      <c r="C22" s="619"/>
      <c r="D22" s="619"/>
      <c r="E22" s="499"/>
      <c r="F22" s="499"/>
      <c r="G22" s="619"/>
      <c r="H22" s="619"/>
      <c r="Z22" s="1090" t="s">
        <v>524</v>
      </c>
      <c r="AA22" s="1091"/>
      <c r="AB22" s="1092"/>
      <c r="AC22" s="632" t="s">
        <v>523</v>
      </c>
      <c r="AD22" s="298" t="s">
        <v>961</v>
      </c>
      <c r="AE22" s="298" t="s">
        <v>962</v>
      </c>
      <c r="AF22" s="298" t="s">
        <v>963</v>
      </c>
      <c r="AG22" s="298" t="s">
        <v>964</v>
      </c>
    </row>
    <row r="23" spans="1:34">
      <c r="A23" s="551">
        <v>2020</v>
      </c>
      <c r="B23" s="505">
        <f>U17</f>
        <v>0</v>
      </c>
      <c r="C23" s="357"/>
      <c r="D23" s="359"/>
      <c r="E23" s="359"/>
      <c r="F23" s="359"/>
      <c r="G23" s="359"/>
      <c r="H23" s="359"/>
      <c r="I23" s="359"/>
      <c r="J23" s="359"/>
      <c r="K23" s="359"/>
      <c r="L23" s="359"/>
      <c r="M23" s="359"/>
      <c r="N23" s="359"/>
      <c r="O23" s="359"/>
      <c r="P23" s="359"/>
      <c r="Q23" s="359"/>
    </row>
    <row r="24" spans="1:34">
      <c r="A24" s="551">
        <v>2021</v>
      </c>
      <c r="B24" s="505">
        <f>Y17</f>
        <v>0</v>
      </c>
      <c r="C24" s="358"/>
      <c r="D24" s="359"/>
      <c r="E24" s="359"/>
      <c r="F24" s="359"/>
      <c r="G24" s="359"/>
      <c r="H24" s="359"/>
      <c r="I24" s="359"/>
      <c r="J24" s="359"/>
      <c r="K24" s="359"/>
      <c r="L24" s="359"/>
      <c r="M24" s="359"/>
      <c r="N24" s="359"/>
      <c r="O24" s="359"/>
      <c r="P24" s="359"/>
      <c r="Q24" s="359"/>
    </row>
    <row r="25" spans="1:34">
      <c r="A25" s="551">
        <v>2022</v>
      </c>
      <c r="B25" s="505">
        <f>AC17</f>
        <v>0</v>
      </c>
      <c r="C25" s="358"/>
      <c r="D25" s="359"/>
      <c r="E25" s="359"/>
      <c r="F25" s="359"/>
      <c r="G25" s="359"/>
      <c r="H25" s="359"/>
      <c r="I25" s="359"/>
      <c r="J25" s="359"/>
      <c r="K25" s="359"/>
      <c r="L25" s="359"/>
      <c r="M25" s="359"/>
      <c r="N25" s="359"/>
      <c r="O25" s="359"/>
      <c r="P25" s="359"/>
      <c r="Q25" s="359"/>
    </row>
    <row r="26" spans="1:34">
      <c r="A26" s="380"/>
      <c r="B26" s="366"/>
      <c r="C26" s="357"/>
      <c r="D26" s="359"/>
      <c r="E26" s="359"/>
      <c r="F26" s="359"/>
      <c r="G26" s="359"/>
      <c r="H26" s="359"/>
      <c r="I26" s="359"/>
      <c r="J26" s="359"/>
      <c r="K26" s="359"/>
      <c r="L26" s="359"/>
      <c r="M26" s="359"/>
      <c r="N26" s="359"/>
      <c r="O26" s="359"/>
      <c r="P26" s="359"/>
      <c r="Q26" s="359"/>
    </row>
    <row r="27" spans="1:34">
      <c r="A27" s="380"/>
      <c r="B27" s="366"/>
      <c r="C27" s="358"/>
      <c r="D27" s="359"/>
      <c r="E27" s="359"/>
      <c r="F27" s="359"/>
      <c r="G27" s="359"/>
      <c r="H27" s="359"/>
      <c r="I27" s="359"/>
      <c r="J27" s="359"/>
      <c r="K27" s="359"/>
      <c r="L27" s="359"/>
      <c r="M27" s="359"/>
      <c r="N27" s="359"/>
      <c r="O27" s="359"/>
      <c r="P27" s="359"/>
      <c r="Q27" s="359"/>
    </row>
    <row r="28" spans="1:34">
      <c r="A28" s="520"/>
      <c r="B28" s="446"/>
      <c r="C28" s="358"/>
      <c r="D28" s="359"/>
      <c r="E28" s="359"/>
      <c r="F28" s="359"/>
      <c r="G28" s="359"/>
      <c r="H28" s="359"/>
      <c r="I28" s="359"/>
      <c r="J28" s="359"/>
      <c r="K28" s="359"/>
      <c r="L28" s="359"/>
      <c r="M28" s="359"/>
      <c r="N28" s="359"/>
      <c r="O28" s="359"/>
      <c r="P28" s="359"/>
      <c r="Q28" s="359"/>
    </row>
    <row r="29" spans="1:34">
      <c r="A29" s="410"/>
      <c r="B29" s="558"/>
      <c r="C29" s="357"/>
      <c r="D29" s="359"/>
      <c r="E29" s="359"/>
      <c r="F29" s="359"/>
      <c r="G29" s="359"/>
      <c r="H29" s="359"/>
      <c r="I29" s="359"/>
      <c r="J29" s="359"/>
      <c r="K29" s="359"/>
      <c r="L29" s="359"/>
      <c r="M29" s="359"/>
      <c r="N29" s="359"/>
      <c r="O29" s="359"/>
      <c r="P29" s="359"/>
      <c r="Q29" s="359"/>
    </row>
    <row r="30" spans="1:34" ht="15" customHeight="1">
      <c r="A30" s="410"/>
      <c r="B30" s="558"/>
      <c r="C30" s="358"/>
      <c r="D30" s="359"/>
      <c r="E30" s="359"/>
      <c r="F30" s="359"/>
      <c r="G30" s="359"/>
      <c r="H30" s="359"/>
      <c r="I30" s="359"/>
      <c r="J30" s="359"/>
      <c r="K30" s="359"/>
      <c r="L30" s="359"/>
      <c r="M30" s="359"/>
      <c r="N30" s="359"/>
      <c r="O30" s="359"/>
      <c r="P30" s="359"/>
      <c r="Q30" s="359"/>
    </row>
    <row r="31" spans="1:34">
      <c r="A31" s="410"/>
      <c r="B31" s="558"/>
      <c r="C31" s="358"/>
      <c r="D31" s="359"/>
      <c r="E31" s="359"/>
      <c r="F31" s="359"/>
      <c r="G31" s="359"/>
      <c r="H31" s="359"/>
      <c r="I31" s="359"/>
      <c r="J31" s="359"/>
      <c r="K31" s="359"/>
      <c r="L31" s="359"/>
      <c r="M31" s="359"/>
      <c r="N31" s="359"/>
      <c r="O31" s="359"/>
      <c r="P31" s="359"/>
      <c r="Q31" s="359"/>
    </row>
    <row r="32" spans="1:34">
      <c r="A32" s="410"/>
      <c r="B32" s="558"/>
      <c r="C32" s="357"/>
      <c r="D32" s="359"/>
      <c r="E32" s="359"/>
      <c r="F32" s="359"/>
      <c r="G32" s="359"/>
      <c r="H32" s="359"/>
      <c r="I32" s="359"/>
      <c r="J32" s="359"/>
      <c r="K32" s="359"/>
      <c r="L32" s="359"/>
      <c r="M32" s="359"/>
      <c r="N32" s="359"/>
      <c r="O32" s="359"/>
      <c r="P32" s="359"/>
      <c r="Q32" s="359"/>
    </row>
    <row r="33" spans="1:34">
      <c r="A33" s="410"/>
      <c r="B33" s="558"/>
      <c r="C33" s="358"/>
      <c r="D33" s="359"/>
      <c r="E33" s="359"/>
      <c r="F33" s="359"/>
      <c r="G33" s="359"/>
      <c r="H33" s="359"/>
      <c r="I33" s="359"/>
      <c r="J33" s="359"/>
      <c r="K33" s="359"/>
      <c r="L33" s="359"/>
      <c r="M33" s="359"/>
      <c r="N33" s="359"/>
      <c r="O33" s="359"/>
      <c r="P33" s="359"/>
      <c r="Q33" s="359"/>
    </row>
    <row r="34" spans="1:34">
      <c r="A34" s="410"/>
      <c r="B34" s="558"/>
      <c r="C34" s="358"/>
      <c r="D34" s="359"/>
      <c r="E34" s="359"/>
      <c r="F34" s="359"/>
      <c r="G34" s="359"/>
      <c r="H34" s="359"/>
      <c r="I34" s="359"/>
      <c r="J34" s="359"/>
      <c r="K34" s="359"/>
      <c r="L34" s="359"/>
      <c r="M34" s="359"/>
      <c r="N34" s="359"/>
      <c r="O34" s="359"/>
      <c r="P34" s="359"/>
      <c r="Q34" s="359"/>
    </row>
    <row r="35" spans="1:34">
      <c r="A35" s="410"/>
      <c r="B35" s="558"/>
      <c r="C35" s="357"/>
      <c r="D35" s="359"/>
      <c r="E35" s="359"/>
      <c r="F35" s="359"/>
      <c r="G35" s="359"/>
      <c r="H35" s="359"/>
      <c r="I35" s="359"/>
      <c r="J35" s="359"/>
      <c r="K35" s="359"/>
      <c r="L35" s="359"/>
      <c r="M35" s="359"/>
      <c r="N35" s="359"/>
      <c r="O35" s="359"/>
      <c r="P35" s="359"/>
      <c r="Q35" s="359"/>
    </row>
    <row r="36" spans="1:34">
      <c r="A36" s="410"/>
      <c r="B36" s="558"/>
      <c r="C36" s="358"/>
      <c r="D36" s="359"/>
      <c r="E36" s="359"/>
      <c r="F36" s="359"/>
      <c r="G36" s="359"/>
      <c r="H36" s="359"/>
      <c r="I36" s="359"/>
      <c r="J36" s="359"/>
      <c r="K36" s="359"/>
      <c r="L36" s="359"/>
      <c r="M36" s="359"/>
      <c r="N36" s="359"/>
      <c r="O36" s="359"/>
      <c r="P36" s="359"/>
      <c r="Q36" s="359"/>
    </row>
    <row r="37" spans="1:34">
      <c r="A37" s="410"/>
      <c r="B37" s="558"/>
      <c r="C37" s="358"/>
      <c r="D37" s="359"/>
      <c r="E37" s="359"/>
      <c r="F37" s="359"/>
      <c r="G37" s="359"/>
      <c r="H37" s="359"/>
      <c r="I37" s="359"/>
      <c r="J37" s="359"/>
      <c r="K37" s="359"/>
      <c r="L37" s="359"/>
      <c r="M37" s="359"/>
      <c r="N37" s="359"/>
      <c r="O37" s="359"/>
      <c r="P37" s="359"/>
      <c r="Q37" s="359"/>
    </row>
    <row r="38" spans="1:34" ht="29.25" customHeight="1">
      <c r="A38" s="1062" t="s">
        <v>608</v>
      </c>
      <c r="B38" s="1063"/>
      <c r="C38" s="1063"/>
      <c r="D38" s="1063"/>
      <c r="E38" s="1063"/>
      <c r="F38" s="1063"/>
      <c r="G38" s="1063"/>
      <c r="H38" s="1063"/>
      <c r="I38" s="1063"/>
      <c r="J38" s="1063"/>
      <c r="K38" s="1063"/>
      <c r="L38" s="1063"/>
      <c r="M38" s="1063"/>
      <c r="N38" s="1063"/>
      <c r="O38" s="1063"/>
      <c r="P38" s="1063"/>
      <c r="Q38" s="1063"/>
      <c r="R38" s="1063"/>
      <c r="S38" s="1063"/>
      <c r="T38" s="1063"/>
      <c r="U38" s="1063"/>
      <c r="V38" s="1063"/>
      <c r="W38" s="1063"/>
      <c r="X38" s="1063"/>
      <c r="Y38" s="1063"/>
      <c r="Z38" s="1063"/>
      <c r="AA38" s="1063"/>
      <c r="AB38" s="1063"/>
      <c r="AC38" s="1063"/>
      <c r="AD38" s="1063"/>
      <c r="AE38" s="1063"/>
      <c r="AF38" s="1063"/>
      <c r="AG38" s="1063"/>
      <c r="AH38" s="1063"/>
    </row>
    <row r="39" spans="1:34" ht="56.25" customHeight="1">
      <c r="A39" s="1010" t="s">
        <v>522</v>
      </c>
      <c r="B39" s="1011"/>
      <c r="C39" s="1177" t="s">
        <v>810</v>
      </c>
      <c r="D39" s="1178"/>
      <c r="E39" s="1178"/>
      <c r="F39" s="1178"/>
      <c r="G39" s="1178"/>
      <c r="H39" s="1178"/>
      <c r="I39" s="1178"/>
      <c r="J39" s="1178"/>
      <c r="K39" s="1178"/>
      <c r="L39" s="1178"/>
      <c r="M39" s="1178"/>
      <c r="N39" s="1178"/>
      <c r="O39" s="1178"/>
      <c r="P39" s="1178"/>
      <c r="Q39" s="1178"/>
      <c r="R39" s="1178"/>
      <c r="S39" s="1178"/>
      <c r="T39" s="1178"/>
      <c r="U39" s="1178"/>
      <c r="V39" s="1178"/>
      <c r="W39" s="1178"/>
      <c r="X39" s="1178"/>
      <c r="Y39" s="1178"/>
      <c r="Z39" s="1178"/>
      <c r="AA39" s="1178"/>
      <c r="AB39" s="1178"/>
      <c r="AC39" s="1178"/>
      <c r="AD39" s="1178"/>
      <c r="AE39" s="1178"/>
      <c r="AF39" s="1178"/>
      <c r="AG39" s="1178"/>
      <c r="AH39" s="1178"/>
    </row>
    <row r="40" spans="1:34">
      <c r="A40" s="1012"/>
      <c r="B40" s="1013"/>
      <c r="C40" s="1179"/>
      <c r="D40" s="1178"/>
      <c r="E40" s="1178"/>
      <c r="F40" s="1178"/>
      <c r="G40" s="1178"/>
      <c r="H40" s="1178"/>
      <c r="I40" s="1178"/>
      <c r="J40" s="1178"/>
      <c r="K40" s="1178"/>
      <c r="L40" s="1178"/>
      <c r="M40" s="1178"/>
      <c r="N40" s="1178"/>
      <c r="O40" s="1178"/>
      <c r="P40" s="1178"/>
      <c r="Q40" s="1178"/>
      <c r="R40" s="1178"/>
      <c r="S40" s="1178"/>
      <c r="T40" s="1178"/>
      <c r="U40" s="1178"/>
      <c r="V40" s="1178"/>
      <c r="W40" s="1178"/>
      <c r="X40" s="1178"/>
      <c r="Y40" s="1178"/>
      <c r="Z40" s="1178"/>
      <c r="AA40" s="1178"/>
      <c r="AB40" s="1178"/>
      <c r="AC40" s="1178"/>
      <c r="AD40" s="1178"/>
      <c r="AE40" s="1178"/>
      <c r="AF40" s="1178"/>
      <c r="AG40" s="1178"/>
      <c r="AH40" s="1178"/>
    </row>
    <row r="41" spans="1:34" ht="35.25" customHeight="1">
      <c r="A41" s="1180" t="s">
        <v>521</v>
      </c>
      <c r="B41" s="1029"/>
      <c r="C41" s="1064" t="s">
        <v>811</v>
      </c>
      <c r="D41" s="1181"/>
      <c r="E41" s="1181"/>
      <c r="F41" s="1181"/>
      <c r="G41" s="1181"/>
      <c r="H41" s="1181"/>
      <c r="I41" s="1181"/>
      <c r="J41" s="1181"/>
      <c r="K41" s="1181"/>
      <c r="L41" s="1181"/>
      <c r="M41" s="1181"/>
      <c r="N41" s="1181"/>
      <c r="O41" s="1181"/>
      <c r="P41" s="1181"/>
      <c r="Q41" s="1181"/>
      <c r="R41" s="1181"/>
      <c r="S41" s="1181"/>
      <c r="T41" s="1181"/>
      <c r="U41" s="1181"/>
      <c r="V41" s="1181"/>
      <c r="W41" s="1181"/>
      <c r="X41" s="1181"/>
      <c r="Y41" s="1181"/>
      <c r="Z41" s="1181"/>
      <c r="AA41" s="1181"/>
      <c r="AB41" s="1181"/>
      <c r="AC41" s="1181"/>
      <c r="AD41" s="1181"/>
      <c r="AE41" s="1181"/>
      <c r="AF41" s="1181"/>
      <c r="AG41" s="1181"/>
      <c r="AH41" s="1181"/>
    </row>
    <row r="42" spans="1:34" ht="35.25" customHeight="1">
      <c r="A42" s="1030"/>
      <c r="B42" s="1031"/>
      <c r="C42" s="1064"/>
      <c r="D42" s="1181"/>
      <c r="E42" s="1181"/>
      <c r="F42" s="1181"/>
      <c r="G42" s="1181"/>
      <c r="H42" s="1181"/>
      <c r="I42" s="1181"/>
      <c r="J42" s="1181"/>
      <c r="K42" s="1181"/>
      <c r="L42" s="1181"/>
      <c r="M42" s="1181"/>
      <c r="N42" s="1181"/>
      <c r="O42" s="1181"/>
      <c r="P42" s="1181"/>
      <c r="Q42" s="1181"/>
      <c r="R42" s="1181"/>
      <c r="S42" s="1181"/>
      <c r="T42" s="1181"/>
      <c r="U42" s="1181"/>
      <c r="V42" s="1181"/>
      <c r="W42" s="1181"/>
      <c r="X42" s="1181"/>
      <c r="Y42" s="1181"/>
      <c r="Z42" s="1181"/>
      <c r="AA42" s="1181"/>
      <c r="AB42" s="1181"/>
      <c r="AC42" s="1181"/>
      <c r="AD42" s="1181"/>
      <c r="AE42" s="1181"/>
      <c r="AF42" s="1181"/>
      <c r="AG42" s="1181"/>
      <c r="AH42" s="1181"/>
    </row>
    <row r="43" spans="1:34" ht="35.25" customHeight="1">
      <c r="A43" s="1032"/>
      <c r="B43" s="1033"/>
      <c r="C43" s="1181"/>
      <c r="D43" s="1181"/>
      <c r="E43" s="1181"/>
      <c r="F43" s="1181"/>
      <c r="G43" s="1181"/>
      <c r="H43" s="1181"/>
      <c r="I43" s="1181"/>
      <c r="J43" s="1181"/>
      <c r="K43" s="1181"/>
      <c r="L43" s="1181"/>
      <c r="M43" s="1181"/>
      <c r="N43" s="1181"/>
      <c r="O43" s="1181"/>
      <c r="P43" s="1181"/>
      <c r="Q43" s="1181"/>
      <c r="R43" s="1181"/>
      <c r="S43" s="1181"/>
      <c r="T43" s="1181"/>
      <c r="U43" s="1181"/>
      <c r="V43" s="1181"/>
      <c r="W43" s="1181"/>
      <c r="X43" s="1181"/>
      <c r="Y43" s="1181"/>
      <c r="Z43" s="1181"/>
      <c r="AA43" s="1181"/>
      <c r="AB43" s="1181"/>
      <c r="AC43" s="1181"/>
      <c r="AD43" s="1181"/>
      <c r="AE43" s="1181"/>
      <c r="AF43" s="1181"/>
      <c r="AG43" s="1181"/>
      <c r="AH43" s="1181"/>
    </row>
    <row r="44" spans="1:34" ht="28.5" customHeight="1">
      <c r="A44" s="1058" t="s">
        <v>520</v>
      </c>
      <c r="B44" s="1058"/>
      <c r="C44" s="1182" t="s">
        <v>812</v>
      </c>
      <c r="D44" s="1182"/>
      <c r="E44" s="1182"/>
      <c r="F44" s="1182"/>
      <c r="G44" s="1182"/>
      <c r="H44" s="1182"/>
      <c r="I44" s="1182"/>
      <c r="J44" s="1182"/>
      <c r="K44" s="1182"/>
      <c r="L44" s="1182"/>
      <c r="M44" s="1182"/>
      <c r="N44" s="1182"/>
      <c r="O44" s="1182"/>
      <c r="P44" s="1182"/>
      <c r="Q44" s="1182"/>
      <c r="R44" s="1182"/>
      <c r="S44" s="1182"/>
      <c r="T44" s="1182"/>
      <c r="U44" s="1182"/>
      <c r="V44" s="1182"/>
      <c r="W44" s="1182"/>
      <c r="X44" s="1182"/>
      <c r="Y44" s="1182"/>
      <c r="Z44" s="1182"/>
      <c r="AA44" s="1182"/>
      <c r="AB44" s="1182"/>
      <c r="AC44" s="1182"/>
      <c r="AD44" s="1182"/>
      <c r="AE44" s="1182"/>
      <c r="AF44" s="1182"/>
      <c r="AG44" s="1182"/>
      <c r="AH44" s="1182"/>
    </row>
    <row r="45" spans="1:34" ht="22.5" customHeight="1">
      <c r="A45" s="1058"/>
      <c r="B45" s="1058"/>
      <c r="C45" s="1182"/>
      <c r="D45" s="1182"/>
      <c r="E45" s="1182"/>
      <c r="F45" s="1182"/>
      <c r="G45" s="1182"/>
      <c r="H45" s="1182"/>
      <c r="I45" s="1182"/>
      <c r="J45" s="1182"/>
      <c r="K45" s="1182"/>
      <c r="L45" s="1182"/>
      <c r="M45" s="1182"/>
      <c r="N45" s="1182"/>
      <c r="O45" s="1182"/>
      <c r="P45" s="1182"/>
      <c r="Q45" s="1182"/>
      <c r="R45" s="1182"/>
      <c r="S45" s="1182"/>
      <c r="T45" s="1182"/>
      <c r="U45" s="1182"/>
      <c r="V45" s="1182"/>
      <c r="W45" s="1182"/>
      <c r="X45" s="1182"/>
      <c r="Y45" s="1182"/>
      <c r="Z45" s="1182"/>
      <c r="AA45" s="1182"/>
      <c r="AB45" s="1182"/>
      <c r="AC45" s="1182"/>
      <c r="AD45" s="1182"/>
      <c r="AE45" s="1182"/>
      <c r="AF45" s="1182"/>
      <c r="AG45" s="1182"/>
      <c r="AH45" s="1182"/>
    </row>
    <row r="46" spans="1:34" ht="18" customHeight="1">
      <c r="A46" s="1058"/>
      <c r="B46" s="1058"/>
      <c r="C46" s="1182"/>
      <c r="D46" s="1182"/>
      <c r="E46" s="1182"/>
      <c r="F46" s="1182"/>
      <c r="G46" s="1182"/>
      <c r="H46" s="1182"/>
      <c r="I46" s="1182"/>
      <c r="J46" s="1182"/>
      <c r="K46" s="1182"/>
      <c r="L46" s="1182"/>
      <c r="M46" s="1182"/>
      <c r="N46" s="1182"/>
      <c r="O46" s="1182"/>
      <c r="P46" s="1182"/>
      <c r="Q46" s="1182"/>
      <c r="R46" s="1182"/>
      <c r="S46" s="1182"/>
      <c r="T46" s="1182"/>
      <c r="U46" s="1182"/>
      <c r="V46" s="1182"/>
      <c r="W46" s="1182"/>
      <c r="X46" s="1182"/>
      <c r="Y46" s="1182"/>
      <c r="Z46" s="1182"/>
      <c r="AA46" s="1182"/>
      <c r="AB46" s="1182"/>
      <c r="AC46" s="1182"/>
      <c r="AD46" s="1182"/>
      <c r="AE46" s="1182"/>
      <c r="AF46" s="1182"/>
      <c r="AG46" s="1182"/>
      <c r="AH46" s="1182"/>
    </row>
    <row r="49" spans="1:32">
      <c r="A49" s="297" t="s">
        <v>256</v>
      </c>
      <c r="B49" s="297"/>
      <c r="C49" s="297"/>
      <c r="D49" s="297"/>
      <c r="E49" s="297"/>
      <c r="F49" s="297"/>
      <c r="G49" s="297"/>
      <c r="H49" s="297"/>
      <c r="I49" s="297"/>
      <c r="J49" s="297"/>
      <c r="K49" s="297"/>
      <c r="L49" s="297"/>
      <c r="M49" s="297"/>
      <c r="N49" s="297"/>
      <c r="O49" s="297"/>
      <c r="P49" s="297"/>
      <c r="Q49" s="297"/>
    </row>
    <row r="50" spans="1:32">
      <c r="A50" s="296" t="s">
        <v>519</v>
      </c>
      <c r="B50" s="296"/>
      <c r="C50" s="296"/>
      <c r="D50" s="296"/>
      <c r="E50" s="296"/>
      <c r="F50" s="296"/>
      <c r="G50" s="296"/>
      <c r="H50" s="296"/>
      <c r="I50" s="296"/>
      <c r="J50" s="296"/>
      <c r="K50" s="296"/>
      <c r="L50" s="296"/>
      <c r="M50" s="296"/>
      <c r="N50" s="296"/>
      <c r="O50" s="296"/>
      <c r="P50" s="296"/>
      <c r="Q50" s="296"/>
    </row>
    <row r="53" spans="1:32">
      <c r="A53" s="1183"/>
      <c r="B53" s="1184"/>
      <c r="C53" s="1184"/>
      <c r="D53" s="1184"/>
      <c r="E53" s="1184"/>
      <c r="F53" s="1184"/>
      <c r="G53" s="1184"/>
      <c r="H53" s="1184"/>
      <c r="I53" s="1184"/>
      <c r="J53" s="1184"/>
      <c r="K53" s="1184"/>
      <c r="L53" s="1184"/>
      <c r="M53" s="1184"/>
      <c r="N53" s="1184"/>
      <c r="O53" s="1184"/>
      <c r="P53" s="1184"/>
      <c r="Q53" s="1184"/>
      <c r="R53" s="1184"/>
      <c r="S53" s="1184"/>
      <c r="T53" s="1184"/>
      <c r="U53" s="1184"/>
      <c r="V53" s="1184"/>
      <c r="W53" s="1184"/>
      <c r="X53" s="1184"/>
      <c r="Y53" s="1184"/>
      <c r="Z53" s="1184"/>
      <c r="AA53" s="1184"/>
      <c r="AB53" s="1184"/>
      <c r="AC53" s="1184"/>
      <c r="AD53" s="1184"/>
      <c r="AE53" s="1184"/>
      <c r="AF53" s="1184"/>
    </row>
    <row r="54" spans="1:32">
      <c r="A54" s="1175"/>
      <c r="B54" s="1176"/>
      <c r="C54" s="1176"/>
      <c r="D54" s="1176"/>
      <c r="E54" s="1176"/>
      <c r="F54" s="1176"/>
      <c r="G54" s="1176"/>
      <c r="H54" s="1176"/>
      <c r="I54" s="1176"/>
      <c r="J54" s="1176"/>
      <c r="K54" s="1176"/>
      <c r="L54" s="1176"/>
      <c r="M54" s="1176"/>
      <c r="N54" s="1176"/>
      <c r="O54" s="1176"/>
      <c r="P54" s="1176"/>
      <c r="Q54" s="1176"/>
      <c r="R54" s="1176"/>
      <c r="S54" s="1176"/>
      <c r="T54" s="1176"/>
      <c r="U54" s="1176"/>
      <c r="V54" s="1176"/>
      <c r="W54" s="1176"/>
      <c r="X54" s="1176"/>
      <c r="Y54" s="1176"/>
      <c r="Z54" s="1176"/>
      <c r="AA54" s="1176"/>
      <c r="AB54" s="1176"/>
      <c r="AC54" s="1176"/>
      <c r="AD54" s="1176"/>
      <c r="AE54" s="1176"/>
      <c r="AF54" s="1176"/>
    </row>
    <row r="55" spans="1:32">
      <c r="A55" s="1183"/>
      <c r="B55" s="1184"/>
      <c r="C55" s="1184"/>
      <c r="D55" s="1184"/>
      <c r="E55" s="1184"/>
      <c r="F55" s="1184"/>
      <c r="G55" s="1184"/>
      <c r="H55" s="1184"/>
      <c r="I55" s="1184"/>
      <c r="J55" s="1184"/>
      <c r="K55" s="1184"/>
      <c r="L55" s="1184"/>
      <c r="M55" s="1184"/>
      <c r="N55" s="1184"/>
      <c r="O55" s="1184"/>
      <c r="P55" s="1184"/>
      <c r="Q55" s="1184"/>
      <c r="R55" s="1184"/>
      <c r="S55" s="1184"/>
      <c r="T55" s="1184"/>
      <c r="U55" s="1184"/>
      <c r="V55" s="1184"/>
      <c r="W55" s="1184"/>
      <c r="X55" s="1184"/>
      <c r="Y55" s="1184"/>
      <c r="Z55" s="1184"/>
      <c r="AA55" s="1184"/>
      <c r="AB55" s="1184"/>
      <c r="AC55" s="1184"/>
      <c r="AD55" s="1184"/>
      <c r="AE55" s="1184"/>
      <c r="AF55" s="1184"/>
    </row>
    <row r="56" spans="1:32" s="607" customFormat="1">
      <c r="A56" s="1183"/>
      <c r="B56" s="1184"/>
      <c r="C56" s="1184"/>
      <c r="D56" s="1184"/>
      <c r="E56" s="1184"/>
      <c r="F56" s="1184"/>
      <c r="G56" s="1184"/>
      <c r="H56" s="1184"/>
      <c r="I56" s="1184"/>
      <c r="J56" s="1184"/>
      <c r="K56" s="1184"/>
      <c r="L56" s="1184"/>
      <c r="M56" s="1184"/>
      <c r="N56" s="1184"/>
      <c r="O56" s="1184"/>
      <c r="P56" s="1184"/>
      <c r="Q56" s="1184"/>
      <c r="R56" s="1184"/>
      <c r="S56" s="1184"/>
      <c r="T56" s="1184"/>
      <c r="U56" s="1184"/>
      <c r="V56" s="1184"/>
      <c r="W56" s="1184"/>
      <c r="X56" s="1184"/>
      <c r="Y56" s="1184"/>
      <c r="Z56" s="1184"/>
      <c r="AA56" s="1184"/>
      <c r="AB56" s="1184"/>
      <c r="AC56" s="1184"/>
      <c r="AD56" s="1184"/>
      <c r="AE56" s="1184"/>
      <c r="AF56" s="1184"/>
    </row>
    <row r="57" spans="1:32">
      <c r="A57" s="1183"/>
      <c r="B57" s="1184"/>
      <c r="C57" s="1184"/>
      <c r="D57" s="1184"/>
      <c r="E57" s="1184"/>
      <c r="F57" s="1184"/>
      <c r="G57" s="1184"/>
      <c r="H57" s="1184"/>
      <c r="I57" s="1184"/>
      <c r="J57" s="1184"/>
      <c r="K57" s="1184"/>
      <c r="L57" s="1184"/>
      <c r="M57" s="1184"/>
      <c r="N57" s="1184"/>
      <c r="O57" s="1184"/>
      <c r="P57" s="1184"/>
      <c r="Q57" s="1184"/>
      <c r="R57" s="1184"/>
      <c r="S57" s="1184"/>
      <c r="T57" s="1184"/>
      <c r="U57" s="1184"/>
      <c r="V57" s="1184"/>
      <c r="W57" s="1184"/>
      <c r="X57" s="1184"/>
      <c r="Y57" s="1184"/>
      <c r="Z57" s="1184"/>
      <c r="AA57" s="1184"/>
      <c r="AB57" s="1184"/>
      <c r="AC57" s="1184"/>
      <c r="AD57" s="1184"/>
      <c r="AE57" s="1184"/>
      <c r="AF57" s="1184"/>
    </row>
    <row r="58" spans="1:32">
      <c r="A58" s="1183"/>
      <c r="B58" s="1184"/>
      <c r="C58" s="1184"/>
      <c r="D58" s="1184"/>
      <c r="E58" s="1184"/>
      <c r="F58" s="1184"/>
      <c r="G58" s="1184"/>
      <c r="H58" s="1184"/>
      <c r="I58" s="1184"/>
      <c r="J58" s="1184"/>
      <c r="K58" s="1184"/>
      <c r="L58" s="1184"/>
      <c r="M58" s="1184"/>
      <c r="N58" s="1184"/>
      <c r="O58" s="1184"/>
      <c r="P58" s="1184"/>
      <c r="Q58" s="1184"/>
      <c r="R58" s="1184"/>
      <c r="S58" s="1184"/>
      <c r="T58" s="1184"/>
      <c r="U58" s="1184"/>
      <c r="V58" s="1184"/>
      <c r="W58" s="1184"/>
      <c r="X58" s="1184"/>
      <c r="Y58" s="1184"/>
      <c r="Z58" s="1184"/>
      <c r="AA58" s="1184"/>
      <c r="AB58" s="1184"/>
      <c r="AC58" s="1184"/>
      <c r="AD58" s="1184"/>
      <c r="AE58" s="1184"/>
      <c r="AF58" s="1184"/>
    </row>
    <row r="59" spans="1:32">
      <c r="A59" s="1183"/>
      <c r="B59" s="1184"/>
      <c r="C59" s="1184"/>
      <c r="D59" s="1184"/>
      <c r="E59" s="1184"/>
      <c r="F59" s="1184"/>
      <c r="G59" s="1184"/>
      <c r="H59" s="1184"/>
      <c r="I59" s="1184"/>
      <c r="J59" s="1184"/>
      <c r="K59" s="1184"/>
      <c r="L59" s="1184"/>
      <c r="M59" s="1184"/>
      <c r="N59" s="1184"/>
      <c r="O59" s="1184"/>
      <c r="P59" s="1184"/>
      <c r="Q59" s="1184"/>
      <c r="R59" s="1184"/>
      <c r="S59" s="1184"/>
      <c r="T59" s="1184"/>
      <c r="U59" s="1184"/>
      <c r="V59" s="1184"/>
      <c r="W59" s="1184"/>
      <c r="X59" s="1184"/>
      <c r="Y59" s="1184"/>
      <c r="Z59" s="1184"/>
      <c r="AA59" s="1184"/>
      <c r="AB59" s="1184"/>
      <c r="AC59" s="1184"/>
      <c r="AD59" s="1184"/>
      <c r="AE59" s="1184"/>
      <c r="AF59" s="1184"/>
    </row>
    <row r="60" spans="1:32">
      <c r="A60" s="1183"/>
      <c r="B60" s="1184"/>
      <c r="C60" s="1184"/>
      <c r="D60" s="1184"/>
      <c r="E60" s="1184"/>
      <c r="F60" s="1184"/>
      <c r="G60" s="1184"/>
      <c r="H60" s="1184"/>
      <c r="I60" s="1184"/>
      <c r="J60" s="1184"/>
      <c r="K60" s="1184"/>
      <c r="L60" s="1184"/>
      <c r="M60" s="1184"/>
      <c r="N60" s="1184"/>
      <c r="O60" s="1184"/>
      <c r="P60" s="1184"/>
      <c r="Q60" s="1184"/>
      <c r="R60" s="1184"/>
      <c r="S60" s="1184"/>
      <c r="T60" s="1184"/>
      <c r="U60" s="1184"/>
      <c r="V60" s="1184"/>
      <c r="W60" s="1184"/>
      <c r="X60" s="1184"/>
      <c r="Y60" s="1184"/>
      <c r="Z60" s="1184"/>
      <c r="AA60" s="1184"/>
      <c r="AB60" s="1184"/>
      <c r="AC60" s="1184"/>
      <c r="AD60" s="1184"/>
      <c r="AE60" s="1184"/>
      <c r="AF60" s="1184"/>
    </row>
    <row r="61" spans="1:32">
      <c r="A61" s="1183"/>
      <c r="B61" s="1184"/>
      <c r="C61" s="1184"/>
      <c r="D61" s="1184"/>
      <c r="E61" s="1184"/>
      <c r="F61" s="1184"/>
      <c r="G61" s="1184"/>
      <c r="H61" s="1184"/>
      <c r="I61" s="1184"/>
      <c r="J61" s="1184"/>
      <c r="K61" s="1184"/>
      <c r="L61" s="1184"/>
      <c r="M61" s="1184"/>
      <c r="N61" s="1184"/>
      <c r="O61" s="1184"/>
      <c r="P61" s="1184"/>
      <c r="Q61" s="1184"/>
      <c r="R61" s="1184"/>
      <c r="S61" s="1184"/>
      <c r="T61" s="1184"/>
      <c r="U61" s="1184"/>
      <c r="V61" s="1184"/>
      <c r="W61" s="1184"/>
      <c r="X61" s="1184"/>
      <c r="Y61" s="1184"/>
      <c r="Z61" s="1184"/>
      <c r="AA61" s="1184"/>
      <c r="AB61" s="1184"/>
      <c r="AC61" s="1184"/>
      <c r="AD61" s="1184"/>
      <c r="AE61" s="1184"/>
      <c r="AF61" s="1184"/>
    </row>
    <row r="62" spans="1:32">
      <c r="A62" s="1183"/>
      <c r="B62" s="1184"/>
      <c r="C62" s="1184"/>
      <c r="D62" s="1184"/>
      <c r="E62" s="1184"/>
      <c r="F62" s="1184"/>
      <c r="G62" s="1184"/>
      <c r="H62" s="1184"/>
      <c r="I62" s="1184"/>
      <c r="J62" s="1184"/>
      <c r="K62" s="1184"/>
      <c r="L62" s="1184"/>
      <c r="M62" s="1184"/>
      <c r="N62" s="1184"/>
      <c r="O62" s="1184"/>
      <c r="P62" s="1184"/>
      <c r="Q62" s="1184"/>
      <c r="R62" s="1184"/>
      <c r="S62" s="1184"/>
      <c r="T62" s="1184"/>
      <c r="U62" s="1184"/>
      <c r="V62" s="1184"/>
      <c r="W62" s="1184"/>
      <c r="X62" s="1184"/>
      <c r="Y62" s="1184"/>
      <c r="Z62" s="1184"/>
      <c r="AA62" s="1184"/>
      <c r="AB62" s="1184"/>
      <c r="AC62" s="1184"/>
      <c r="AD62" s="1184"/>
      <c r="AE62" s="1184"/>
      <c r="AF62" s="1184"/>
    </row>
    <row r="63" spans="1:32">
      <c r="A63" s="1183"/>
      <c r="B63" s="1184"/>
      <c r="C63" s="1184"/>
      <c r="D63" s="1184"/>
      <c r="E63" s="1184"/>
      <c r="F63" s="1184"/>
      <c r="G63" s="1184"/>
      <c r="H63" s="1184"/>
      <c r="I63" s="1184"/>
      <c r="J63" s="1184"/>
      <c r="K63" s="1184"/>
      <c r="L63" s="1184"/>
      <c r="M63" s="1184"/>
      <c r="N63" s="1184"/>
      <c r="O63" s="1184"/>
      <c r="P63" s="1184"/>
      <c r="Q63" s="1184"/>
      <c r="R63" s="1184"/>
      <c r="S63" s="1184"/>
      <c r="T63" s="1184"/>
      <c r="U63" s="1184"/>
      <c r="V63" s="1184"/>
      <c r="W63" s="1184"/>
      <c r="X63" s="1184"/>
      <c r="Y63" s="1184"/>
      <c r="Z63" s="1184"/>
      <c r="AA63" s="1184"/>
      <c r="AB63" s="1184"/>
      <c r="AC63" s="1184"/>
      <c r="AD63" s="1184"/>
      <c r="AE63" s="1184"/>
      <c r="AF63" s="1184"/>
    </row>
    <row r="64" spans="1:32">
      <c r="A64" s="456"/>
      <c r="B64" s="456"/>
      <c r="C64" s="456"/>
      <c r="D64" s="456"/>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row>
    <row r="65" spans="1:32">
      <c r="A65" s="456"/>
      <c r="B65" s="456"/>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row>
    <row r="66" spans="1:32">
      <c r="A66" s="456"/>
      <c r="B66" s="456"/>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row>
  </sheetData>
  <mergeCells count="78">
    <mergeCell ref="A55:AF56"/>
    <mergeCell ref="A57:AF58"/>
    <mergeCell ref="A59:AF60"/>
    <mergeCell ref="A61:AF62"/>
    <mergeCell ref="A63:AF63"/>
    <mergeCell ref="A54:AF54"/>
    <mergeCell ref="Z20:AB20"/>
    <mergeCell ref="Z21:AB21"/>
    <mergeCell ref="Z22:AB22"/>
    <mergeCell ref="A38:AH38"/>
    <mergeCell ref="A39:B40"/>
    <mergeCell ref="C39:AH40"/>
    <mergeCell ref="A41:B43"/>
    <mergeCell ref="C41:AH43"/>
    <mergeCell ref="A44:B46"/>
    <mergeCell ref="C44:AH46"/>
    <mergeCell ref="A53:AF53"/>
    <mergeCell ref="AC17:AF17"/>
    <mergeCell ref="B15:D16"/>
    <mergeCell ref="E15:G15"/>
    <mergeCell ref="I15:J15"/>
    <mergeCell ref="K15:L15"/>
    <mergeCell ref="E16:G16"/>
    <mergeCell ref="I16:J16"/>
    <mergeCell ref="K16:L16"/>
    <mergeCell ref="A17:L17"/>
    <mergeCell ref="M17:P17"/>
    <mergeCell ref="Q17:T17"/>
    <mergeCell ref="U17:X17"/>
    <mergeCell ref="Y17:AB17"/>
    <mergeCell ref="A12:A16"/>
    <mergeCell ref="B12:D14"/>
    <mergeCell ref="E12:G12"/>
    <mergeCell ref="E14:G14"/>
    <mergeCell ref="I14:J14"/>
    <mergeCell ref="K14:L14"/>
    <mergeCell ref="A9:D9"/>
    <mergeCell ref="E9:L9"/>
    <mergeCell ref="I12:J12"/>
    <mergeCell ref="K12:L12"/>
    <mergeCell ref="E13:G13"/>
    <mergeCell ref="I13:J13"/>
    <mergeCell ref="K13:L13"/>
    <mergeCell ref="M9:T9"/>
    <mergeCell ref="AF9:AH9"/>
    <mergeCell ref="A10:D11"/>
    <mergeCell ref="E10:G11"/>
    <mergeCell ref="H10:H11"/>
    <mergeCell ref="I10:J11"/>
    <mergeCell ref="K10:L11"/>
    <mergeCell ref="Q10:T10"/>
    <mergeCell ref="U10:X10"/>
    <mergeCell ref="Y10:AB10"/>
    <mergeCell ref="AC10:AF10"/>
    <mergeCell ref="AG10:AG11"/>
    <mergeCell ref="AH10:AH11"/>
    <mergeCell ref="AC6:AH6"/>
    <mergeCell ref="A7:D8"/>
    <mergeCell ref="E7:L8"/>
    <mergeCell ref="M7:T8"/>
    <mergeCell ref="U7:AH7"/>
    <mergeCell ref="AF8:AH8"/>
    <mergeCell ref="A6:D6"/>
    <mergeCell ref="E6:L6"/>
    <mergeCell ref="M6:P6"/>
    <mergeCell ref="Q6:T6"/>
    <mergeCell ref="U6:X6"/>
    <mergeCell ref="Y6:AB6"/>
    <mergeCell ref="A1:AH1"/>
    <mergeCell ref="A3:AH3"/>
    <mergeCell ref="A4:AH4"/>
    <mergeCell ref="A5:D5"/>
    <mergeCell ref="E5:L5"/>
    <mergeCell ref="M5:P5"/>
    <mergeCell ref="Q5:T5"/>
    <mergeCell ref="U5:X5"/>
    <mergeCell ref="Y5:AB5"/>
    <mergeCell ref="AC5:AH5"/>
  </mergeCells>
  <conditionalFormatting sqref="AH17">
    <cfRule type="cellIs" dxfId="100" priority="1" operator="between">
      <formula>0.2</formula>
      <formula>0.35</formula>
    </cfRule>
    <cfRule type="cellIs" dxfId="99" priority="2" operator="between">
      <formula>0.35</formula>
      <formula>0.4</formula>
    </cfRule>
    <cfRule type="cellIs" dxfId="98" priority="3" operator="between">
      <formula>0.15</formula>
      <formula>0.2</formula>
    </cfRule>
    <cfRule type="cellIs" dxfId="97" priority="4" operator="between">
      <formula>0.1</formula>
      <formula>0.15</formula>
    </cfRule>
    <cfRule type="cellIs" dxfId="96" priority="5" operator="lessThan">
      <formula>10%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K56"/>
  <sheetViews>
    <sheetView showGridLines="0" topLeftCell="E10" zoomScale="73" zoomScaleNormal="73" workbookViewId="0">
      <selection activeCell="R26" sqref="R26"/>
    </sheetView>
  </sheetViews>
  <sheetFormatPr baseColWidth="10" defaultColWidth="11.5546875" defaultRowHeight="15" zeroHeight="1"/>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5.109375"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9.88671875" style="295" customWidth="1"/>
    <col min="17" max="17" width="12.88671875" style="295" bestFit="1" customWidth="1"/>
    <col min="18" max="19" width="9.109375" style="295" customWidth="1"/>
    <col min="20" max="20" width="9" style="295" customWidth="1"/>
    <col min="21" max="21" width="6.88671875" style="295" customWidth="1"/>
    <col min="22" max="22" width="7.5546875" style="295" customWidth="1"/>
    <col min="23" max="23" width="10.109375" style="295" customWidth="1"/>
    <col min="24" max="24" width="11.88671875" style="295" customWidth="1"/>
    <col min="25" max="25" width="10.88671875" style="295" customWidth="1"/>
    <col min="26" max="26" width="7.88671875" style="295" customWidth="1"/>
    <col min="27" max="27" width="6.44140625" style="295" customWidth="1"/>
    <col min="28" max="28" width="10.5546875" style="295" customWidth="1"/>
    <col min="29" max="29" width="10.109375" style="295" customWidth="1"/>
    <col min="30" max="30" width="9.5546875" style="295" customWidth="1"/>
    <col min="31" max="31" width="9.44140625" style="295" customWidth="1"/>
    <col min="32" max="32" width="11.109375" style="295" customWidth="1"/>
    <col min="33" max="33" width="12.6640625" style="295" customWidth="1"/>
    <col min="34" max="34" width="10.88671875" style="295" customWidth="1"/>
    <col min="35" max="35" width="11.5546875" style="315"/>
    <col min="36" max="16384" width="11.5546875" style="295"/>
  </cols>
  <sheetData>
    <row r="1" spans="1:37" ht="154.5" customHeight="1">
      <c r="A1" s="948" t="s">
        <v>533</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row>
    <row r="2" spans="1:37"/>
    <row r="3" spans="1:37" ht="15" customHeight="1">
      <c r="A3" s="1067" t="s">
        <v>0</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c r="AG3" s="1068"/>
      <c r="AH3" s="1068"/>
    </row>
    <row r="4" spans="1:37" ht="38.450000000000003"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7" ht="15" customHeight="1">
      <c r="A5" s="952" t="s">
        <v>1</v>
      </c>
      <c r="B5" s="952"/>
      <c r="C5" s="952"/>
      <c r="D5" s="952"/>
      <c r="E5" s="953" t="s">
        <v>2</v>
      </c>
      <c r="F5" s="953"/>
      <c r="G5" s="953"/>
      <c r="H5" s="953"/>
      <c r="I5" s="953"/>
      <c r="J5" s="953"/>
      <c r="K5" s="953"/>
      <c r="L5" s="953"/>
      <c r="M5" s="954" t="s">
        <v>3</v>
      </c>
      <c r="N5" s="954"/>
      <c r="O5" s="954"/>
      <c r="P5" s="955" t="s">
        <v>590</v>
      </c>
      <c r="Q5" s="955"/>
      <c r="R5" s="955"/>
      <c r="S5" s="955"/>
      <c r="T5" s="956" t="s">
        <v>591</v>
      </c>
      <c r="U5" s="956"/>
      <c r="V5" s="956"/>
      <c r="W5" s="956"/>
      <c r="X5" s="957" t="s">
        <v>5</v>
      </c>
      <c r="Y5" s="957"/>
      <c r="Z5" s="957"/>
      <c r="AA5" s="957"/>
      <c r="AB5" s="958" t="s">
        <v>6</v>
      </c>
      <c r="AC5" s="958"/>
      <c r="AD5" s="958"/>
      <c r="AE5" s="958"/>
      <c r="AF5" s="958"/>
      <c r="AG5" s="958"/>
      <c r="AH5" s="958"/>
      <c r="AI5" s="382"/>
    </row>
    <row r="6" spans="1:37" s="305" customFormat="1" ht="68.25" customHeight="1">
      <c r="A6" s="966" t="s">
        <v>27</v>
      </c>
      <c r="B6" s="966"/>
      <c r="C6" s="966"/>
      <c r="D6" s="966"/>
      <c r="E6" s="967" t="s">
        <v>532</v>
      </c>
      <c r="F6" s="967"/>
      <c r="G6" s="967"/>
      <c r="H6" s="967"/>
      <c r="I6" s="967"/>
      <c r="J6" s="967"/>
      <c r="K6" s="967"/>
      <c r="L6" s="967"/>
      <c r="M6" s="967" t="s">
        <v>74</v>
      </c>
      <c r="N6" s="967"/>
      <c r="O6" s="967"/>
      <c r="P6" s="968" t="s">
        <v>536</v>
      </c>
      <c r="Q6" s="968"/>
      <c r="R6" s="968"/>
      <c r="S6" s="968"/>
      <c r="T6" s="968" t="s">
        <v>75</v>
      </c>
      <c r="U6" s="968"/>
      <c r="V6" s="968"/>
      <c r="W6" s="968"/>
      <c r="X6" s="968" t="s">
        <v>76</v>
      </c>
      <c r="Y6" s="968"/>
      <c r="Z6" s="968"/>
      <c r="AA6" s="968"/>
      <c r="AB6" s="968" t="s">
        <v>77</v>
      </c>
      <c r="AC6" s="968"/>
      <c r="AD6" s="968"/>
      <c r="AE6" s="968"/>
      <c r="AF6" s="968"/>
      <c r="AG6" s="968"/>
      <c r="AH6" s="968"/>
      <c r="AI6" s="329"/>
    </row>
    <row r="7" spans="1:37" ht="16.350000000000001" customHeight="1">
      <c r="A7" s="1188" t="s">
        <v>7</v>
      </c>
      <c r="B7" s="1188"/>
      <c r="C7" s="1188"/>
      <c r="D7" s="1188"/>
      <c r="E7" s="1189" t="s">
        <v>8</v>
      </c>
      <c r="F7" s="1189"/>
      <c r="G7" s="1189"/>
      <c r="H7" s="1189"/>
      <c r="I7" s="1189"/>
      <c r="J7" s="1189"/>
      <c r="K7" s="1189"/>
      <c r="L7" s="1189"/>
      <c r="M7" s="1190" t="s">
        <v>12</v>
      </c>
      <c r="N7" s="1190"/>
      <c r="O7" s="1190"/>
      <c r="P7" s="1190"/>
      <c r="Q7" s="1190"/>
      <c r="R7" s="1190"/>
      <c r="S7" s="1190"/>
      <c r="T7" s="1190"/>
      <c r="U7" s="1187" t="s">
        <v>4</v>
      </c>
      <c r="V7" s="1187"/>
      <c r="W7" s="1187"/>
      <c r="X7" s="1187"/>
      <c r="Y7" s="1187"/>
      <c r="Z7" s="1187"/>
      <c r="AA7" s="1187"/>
      <c r="AB7" s="1187"/>
      <c r="AC7" s="1187"/>
      <c r="AD7" s="1187"/>
      <c r="AE7" s="1187"/>
      <c r="AF7" s="1187"/>
      <c r="AG7" s="1187"/>
      <c r="AH7" s="1187"/>
      <c r="AI7" s="382"/>
      <c r="AJ7" s="382"/>
      <c r="AK7" s="382"/>
    </row>
    <row r="8" spans="1:37" ht="60" customHeight="1">
      <c r="A8" s="1188"/>
      <c r="B8" s="1188"/>
      <c r="C8" s="1188"/>
      <c r="D8" s="1188"/>
      <c r="E8" s="1189"/>
      <c r="F8" s="1189"/>
      <c r="G8" s="1189"/>
      <c r="H8" s="1189"/>
      <c r="I8" s="1189"/>
      <c r="J8" s="1189"/>
      <c r="K8" s="1189"/>
      <c r="L8" s="1189"/>
      <c r="M8" s="1190"/>
      <c r="N8" s="1190"/>
      <c r="O8" s="1190"/>
      <c r="P8" s="1190"/>
      <c r="Q8" s="1190"/>
      <c r="R8" s="1190"/>
      <c r="S8" s="1190"/>
      <c r="T8" s="1190"/>
      <c r="U8" s="1185" t="s">
        <v>592</v>
      </c>
      <c r="V8" s="1185"/>
      <c r="W8" s="369" t="s">
        <v>593</v>
      </c>
      <c r="X8" s="369" t="s">
        <v>594</v>
      </c>
      <c r="Y8" s="369" t="s">
        <v>595</v>
      </c>
      <c r="Z8" s="1185" t="s">
        <v>596</v>
      </c>
      <c r="AA8" s="1185"/>
      <c r="AB8" s="360" t="s">
        <v>597</v>
      </c>
      <c r="AC8" s="360" t="s">
        <v>598</v>
      </c>
      <c r="AD8" s="360" t="s">
        <v>599</v>
      </c>
      <c r="AE8" s="360" t="s">
        <v>600</v>
      </c>
      <c r="AF8" s="360" t="s">
        <v>601</v>
      </c>
      <c r="AG8" s="360" t="s">
        <v>602</v>
      </c>
      <c r="AH8" s="360" t="s">
        <v>603</v>
      </c>
    </row>
    <row r="9" spans="1:37" ht="36.75" customHeight="1">
      <c r="A9" s="959" t="s">
        <v>303</v>
      </c>
      <c r="B9" s="959"/>
      <c r="C9" s="959"/>
      <c r="D9" s="959"/>
      <c r="E9" s="960" t="s">
        <v>78</v>
      </c>
      <c r="F9" s="961"/>
      <c r="G9" s="961"/>
      <c r="H9" s="961"/>
      <c r="I9" s="961"/>
      <c r="J9" s="961"/>
      <c r="K9" s="961"/>
      <c r="L9" s="962"/>
      <c r="M9" s="1186" t="s">
        <v>22</v>
      </c>
      <c r="N9" s="1186"/>
      <c r="O9" s="1186"/>
      <c r="P9" s="1186"/>
      <c r="Q9" s="1186"/>
      <c r="R9" s="1186"/>
      <c r="S9" s="1186"/>
      <c r="T9" s="1186"/>
      <c r="U9" s="1089"/>
      <c r="V9" s="991"/>
      <c r="W9" s="304"/>
      <c r="X9" s="304" t="s">
        <v>30</v>
      </c>
      <c r="Y9" s="304" t="s">
        <v>30</v>
      </c>
      <c r="Z9" s="990"/>
      <c r="AA9" s="991"/>
      <c r="AB9" s="990"/>
      <c r="AC9" s="991"/>
      <c r="AD9" s="968"/>
      <c r="AE9" s="968"/>
      <c r="AF9" s="306"/>
      <c r="AG9" s="306"/>
      <c r="AH9" s="306"/>
    </row>
    <row r="10" spans="1:37" s="301" customFormat="1" ht="15" customHeight="1">
      <c r="A10" s="981" t="s">
        <v>500</v>
      </c>
      <c r="B10" s="981"/>
      <c r="C10" s="981"/>
      <c r="D10" s="981"/>
      <c r="E10" s="1052" t="s">
        <v>530</v>
      </c>
      <c r="F10" s="1052"/>
      <c r="G10" s="1052"/>
      <c r="H10" s="984" t="s">
        <v>10</v>
      </c>
      <c r="I10" s="985" t="s">
        <v>529</v>
      </c>
      <c r="J10" s="985"/>
      <c r="K10" s="986" t="s">
        <v>528</v>
      </c>
      <c r="L10" s="986"/>
      <c r="M10" s="987">
        <v>2018</v>
      </c>
      <c r="N10" s="988"/>
      <c r="O10" s="988"/>
      <c r="P10" s="988"/>
      <c r="Q10" s="988">
        <v>2019</v>
      </c>
      <c r="R10" s="988"/>
      <c r="S10" s="988"/>
      <c r="T10" s="988"/>
      <c r="U10" s="988">
        <v>2020</v>
      </c>
      <c r="V10" s="988"/>
      <c r="W10" s="988"/>
      <c r="X10" s="988"/>
      <c r="Y10" s="988">
        <v>2021</v>
      </c>
      <c r="Z10" s="988"/>
      <c r="AA10" s="988"/>
      <c r="AB10" s="988"/>
      <c r="AC10" s="988">
        <v>2022</v>
      </c>
      <c r="AD10" s="988"/>
      <c r="AE10" s="988"/>
      <c r="AF10" s="988"/>
      <c r="AG10" s="989" t="s">
        <v>534</v>
      </c>
      <c r="AH10" s="989" t="s">
        <v>607</v>
      </c>
      <c r="AI10" s="328"/>
    </row>
    <row r="11" spans="1:37" s="301" customFormat="1" ht="29.1" customHeight="1">
      <c r="A11" s="981"/>
      <c r="B11" s="981"/>
      <c r="C11" s="981"/>
      <c r="D11" s="981"/>
      <c r="E11" s="1052"/>
      <c r="F11" s="1052"/>
      <c r="G11" s="1052"/>
      <c r="H11" s="984"/>
      <c r="I11" s="985"/>
      <c r="J11" s="985"/>
      <c r="K11" s="986"/>
      <c r="L11" s="986"/>
      <c r="M11" s="362" t="s">
        <v>23</v>
      </c>
      <c r="N11" s="362" t="s">
        <v>24</v>
      </c>
      <c r="O11" s="362" t="s">
        <v>25</v>
      </c>
      <c r="P11" s="362" t="s">
        <v>609</v>
      </c>
      <c r="Q11" s="362" t="s">
        <v>23</v>
      </c>
      <c r="R11" s="362" t="s">
        <v>24</v>
      </c>
      <c r="S11" s="362" t="s">
        <v>25</v>
      </c>
      <c r="T11" s="362" t="s">
        <v>609</v>
      </c>
      <c r="U11" s="362" t="s">
        <v>23</v>
      </c>
      <c r="V11" s="362" t="s">
        <v>24</v>
      </c>
      <c r="W11" s="362" t="s">
        <v>25</v>
      </c>
      <c r="X11" s="362" t="s">
        <v>609</v>
      </c>
      <c r="Y11" s="362" t="s">
        <v>23</v>
      </c>
      <c r="Z11" s="362" t="s">
        <v>24</v>
      </c>
      <c r="AA11" s="362" t="s">
        <v>25</v>
      </c>
      <c r="AB11" s="362" t="s">
        <v>609</v>
      </c>
      <c r="AC11" s="362" t="s">
        <v>23</v>
      </c>
      <c r="AD11" s="362" t="s">
        <v>24</v>
      </c>
      <c r="AE11" s="362" t="s">
        <v>25</v>
      </c>
      <c r="AF11" s="363" t="s">
        <v>609</v>
      </c>
      <c r="AG11" s="989"/>
      <c r="AH11" s="989"/>
      <c r="AI11" s="328"/>
    </row>
    <row r="12" spans="1:37" s="301" customFormat="1" ht="66" customHeight="1">
      <c r="A12" s="968" t="s">
        <v>606</v>
      </c>
      <c r="B12" s="1192" t="s">
        <v>79</v>
      </c>
      <c r="C12" s="1193"/>
      <c r="D12" s="1194"/>
      <c r="E12" s="1195">
        <v>1</v>
      </c>
      <c r="F12" s="1196"/>
      <c r="G12" s="1197"/>
      <c r="H12" s="361" t="s">
        <v>33</v>
      </c>
      <c r="I12" s="1195" t="s">
        <v>80</v>
      </c>
      <c r="J12" s="1197"/>
      <c r="K12" s="992" t="s">
        <v>81</v>
      </c>
      <c r="L12" s="993"/>
      <c r="M12" s="309">
        <v>0</v>
      </c>
      <c r="N12" s="309">
        <v>0</v>
      </c>
      <c r="O12" s="309">
        <v>0</v>
      </c>
      <c r="P12" s="387">
        <f>SUM(M12:O12)</f>
        <v>0</v>
      </c>
      <c r="Q12" s="309">
        <f t="shared" ref="Q12:Q15" si="0">P12/E12</f>
        <v>0</v>
      </c>
      <c r="R12" s="377"/>
      <c r="S12" s="377"/>
      <c r="T12" s="387">
        <f>SUM(Q12:S12)</f>
        <v>0</v>
      </c>
      <c r="U12" s="377"/>
      <c r="V12" s="377"/>
      <c r="W12" s="377"/>
      <c r="X12" s="387">
        <f>SUM(U12:W12)</f>
        <v>0</v>
      </c>
      <c r="Y12" s="377"/>
      <c r="Z12" s="377"/>
      <c r="AA12" s="377"/>
      <c r="AB12" s="387">
        <f>SUM(Y12:AA12)</f>
        <v>0</v>
      </c>
      <c r="AC12" s="377"/>
      <c r="AD12" s="377"/>
      <c r="AE12" s="377"/>
      <c r="AF12" s="387">
        <f>SUM(AC12:AE12)</f>
        <v>0</v>
      </c>
      <c r="AG12" s="378">
        <f>SUM(AF12,AB12,X12,T12,P12)</f>
        <v>0</v>
      </c>
      <c r="AH12" s="395">
        <f>AG12/E12</f>
        <v>0</v>
      </c>
      <c r="AI12" s="328"/>
    </row>
    <row r="13" spans="1:37" s="301" customFormat="1" ht="66" customHeight="1">
      <c r="A13" s="968"/>
      <c r="B13" s="1192" t="s">
        <v>82</v>
      </c>
      <c r="C13" s="1193"/>
      <c r="D13" s="1194"/>
      <c r="E13" s="1195">
        <v>1</v>
      </c>
      <c r="F13" s="1196"/>
      <c r="G13" s="1197"/>
      <c r="H13" s="361" t="s">
        <v>33</v>
      </c>
      <c r="I13" s="1195" t="s">
        <v>83</v>
      </c>
      <c r="J13" s="1197"/>
      <c r="K13" s="992" t="s">
        <v>87</v>
      </c>
      <c r="L13" s="993"/>
      <c r="M13" s="309">
        <v>0</v>
      </c>
      <c r="N13" s="309">
        <v>0</v>
      </c>
      <c r="O13" s="309">
        <v>0</v>
      </c>
      <c r="P13" s="387">
        <f t="shared" ref="P13:P15" si="1">SUM(M13:O13)</f>
        <v>0</v>
      </c>
      <c r="Q13" s="308">
        <f t="shared" si="0"/>
        <v>0</v>
      </c>
      <c r="R13" s="377"/>
      <c r="S13" s="377"/>
      <c r="T13" s="387">
        <f t="shared" ref="T13:T15" si="2">SUM(Q13:S13)</f>
        <v>0</v>
      </c>
      <c r="U13" s="377"/>
      <c r="V13" s="377"/>
      <c r="W13" s="377"/>
      <c r="X13" s="387">
        <f t="shared" ref="X13:X15" si="3">SUM(U13:W13)</f>
        <v>0</v>
      </c>
      <c r="Y13" s="377"/>
      <c r="Z13" s="377"/>
      <c r="AA13" s="377"/>
      <c r="AB13" s="387">
        <f t="shared" ref="AB13:AB15" si="4">SUM(Y13:AA13)</f>
        <v>0</v>
      </c>
      <c r="AC13" s="377"/>
      <c r="AD13" s="377"/>
      <c r="AE13" s="377"/>
      <c r="AF13" s="387">
        <f t="shared" ref="AF13:AF15" si="5">SUM(AC13:AE13)</f>
        <v>0</v>
      </c>
      <c r="AG13" s="378">
        <f t="shared" ref="AG13:AG15" si="6">SUM(AF13,AB13,X13,T13,P13)</f>
        <v>0</v>
      </c>
      <c r="AH13" s="395">
        <f t="shared" ref="AH13:AH15" si="7">AG13/E13</f>
        <v>0</v>
      </c>
      <c r="AI13" s="328"/>
    </row>
    <row r="14" spans="1:37" s="301" customFormat="1" ht="66" customHeight="1">
      <c r="A14" s="968"/>
      <c r="B14" s="1192" t="s">
        <v>85</v>
      </c>
      <c r="C14" s="1193"/>
      <c r="D14" s="1194"/>
      <c r="E14" s="1195">
        <v>10</v>
      </c>
      <c r="F14" s="1196"/>
      <c r="G14" s="1197"/>
      <c r="H14" s="361" t="s">
        <v>33</v>
      </c>
      <c r="I14" s="1195" t="s">
        <v>86</v>
      </c>
      <c r="J14" s="1197"/>
      <c r="K14" s="992" t="s">
        <v>90</v>
      </c>
      <c r="L14" s="993"/>
      <c r="M14" s="309">
        <v>0</v>
      </c>
      <c r="N14" s="309">
        <v>0</v>
      </c>
      <c r="O14" s="309">
        <v>0</v>
      </c>
      <c r="P14" s="387">
        <f t="shared" si="1"/>
        <v>0</v>
      </c>
      <c r="Q14" s="308">
        <f t="shared" si="0"/>
        <v>0</v>
      </c>
      <c r="R14" s="377"/>
      <c r="S14" s="377"/>
      <c r="T14" s="387">
        <f t="shared" si="2"/>
        <v>0</v>
      </c>
      <c r="U14" s="377"/>
      <c r="V14" s="377"/>
      <c r="W14" s="377"/>
      <c r="X14" s="387">
        <f t="shared" si="3"/>
        <v>0</v>
      </c>
      <c r="Y14" s="377"/>
      <c r="Z14" s="377"/>
      <c r="AA14" s="377"/>
      <c r="AB14" s="387">
        <f t="shared" si="4"/>
        <v>0</v>
      </c>
      <c r="AC14" s="377"/>
      <c r="AD14" s="377"/>
      <c r="AE14" s="377"/>
      <c r="AF14" s="387">
        <f t="shared" si="5"/>
        <v>0</v>
      </c>
      <c r="AG14" s="378">
        <f t="shared" si="6"/>
        <v>0</v>
      </c>
      <c r="AH14" s="395">
        <f t="shared" si="7"/>
        <v>0</v>
      </c>
      <c r="AI14" s="328"/>
    </row>
    <row r="15" spans="1:37" s="301" customFormat="1" ht="66" customHeight="1">
      <c r="A15" s="968"/>
      <c r="B15" s="1192" t="s">
        <v>88</v>
      </c>
      <c r="C15" s="1193"/>
      <c r="D15" s="1194"/>
      <c r="E15" s="1195">
        <v>1</v>
      </c>
      <c r="F15" s="1196"/>
      <c r="G15" s="1197"/>
      <c r="H15" s="361" t="s">
        <v>33</v>
      </c>
      <c r="I15" s="1195" t="s">
        <v>89</v>
      </c>
      <c r="J15" s="1197"/>
      <c r="K15" s="992" t="s">
        <v>81</v>
      </c>
      <c r="L15" s="993"/>
      <c r="M15" s="309">
        <v>0</v>
      </c>
      <c r="N15" s="309">
        <v>0</v>
      </c>
      <c r="O15" s="309">
        <v>0</v>
      </c>
      <c r="P15" s="387">
        <f t="shared" si="1"/>
        <v>0</v>
      </c>
      <c r="Q15" s="309">
        <f t="shared" si="0"/>
        <v>0</v>
      </c>
      <c r="R15" s="377"/>
      <c r="S15" s="377"/>
      <c r="T15" s="387">
        <f t="shared" si="2"/>
        <v>0</v>
      </c>
      <c r="U15" s="377"/>
      <c r="V15" s="377"/>
      <c r="W15" s="377"/>
      <c r="X15" s="387">
        <f t="shared" si="3"/>
        <v>0</v>
      </c>
      <c r="Y15" s="377"/>
      <c r="Z15" s="377"/>
      <c r="AA15" s="377"/>
      <c r="AB15" s="387">
        <f t="shared" si="4"/>
        <v>0</v>
      </c>
      <c r="AC15" s="377"/>
      <c r="AD15" s="377"/>
      <c r="AE15" s="377"/>
      <c r="AF15" s="387">
        <f t="shared" si="5"/>
        <v>0</v>
      </c>
      <c r="AG15" s="378">
        <f t="shared" si="6"/>
        <v>0</v>
      </c>
      <c r="AH15" s="395">
        <f t="shared" si="7"/>
        <v>0</v>
      </c>
      <c r="AI15" s="328"/>
    </row>
    <row r="16" spans="1:37" ht="22.5">
      <c r="A16" s="1201" t="s">
        <v>527</v>
      </c>
      <c r="B16" s="1201"/>
      <c r="C16" s="1201"/>
      <c r="D16" s="1201"/>
      <c r="E16" s="1201"/>
      <c r="F16" s="1201"/>
      <c r="G16" s="1201"/>
      <c r="H16" s="1201"/>
      <c r="I16" s="1201"/>
      <c r="J16" s="1201"/>
      <c r="K16" s="1201"/>
      <c r="L16" s="1201"/>
      <c r="M16" s="1198">
        <f>((P12/$E$12)+(P13/$E$13)+(P14/$E$14)+(P15/$E$15))/COUNT(P12:P15)</f>
        <v>0</v>
      </c>
      <c r="N16" s="1199"/>
      <c r="O16" s="1199"/>
      <c r="P16" s="1200"/>
      <c r="Q16" s="1198">
        <f t="shared" ref="Q16" si="8">((T12/$E$12)+(T13/$E$13)+(T14/$E$14)+(T15/$E$15))/COUNT(T12:T15)</f>
        <v>0</v>
      </c>
      <c r="R16" s="1199"/>
      <c r="S16" s="1199"/>
      <c r="T16" s="1200"/>
      <c r="U16" s="1198">
        <f t="shared" ref="U16" si="9">((X12/$E$12)+(X13/$E$13)+(X14/$E$14)+(X15/$E$15))/COUNT(X12:X15)</f>
        <v>0</v>
      </c>
      <c r="V16" s="1199"/>
      <c r="W16" s="1199"/>
      <c r="X16" s="1200"/>
      <c r="Y16" s="1198">
        <f t="shared" ref="Y16" si="10">((AB12/$E$12)+(AB13/$E$13)+(AB14/$E$14)+(AB15/$E$15))/COUNT(AB12:AB15)</f>
        <v>0</v>
      </c>
      <c r="Z16" s="1199"/>
      <c r="AA16" s="1199"/>
      <c r="AB16" s="1200"/>
      <c r="AC16" s="1198">
        <f t="shared" ref="AC16" si="11">((AF12/$E$12)+(AF13/$E$13)+(AF14/$E$14)+(AF15/$E$15))/COUNT(AF12:AF15)</f>
        <v>0</v>
      </c>
      <c r="AD16" s="1199"/>
      <c r="AE16" s="1199"/>
      <c r="AF16" s="1200"/>
      <c r="AG16" s="379">
        <f>SUM(M16:AF16)</f>
        <v>0</v>
      </c>
      <c r="AH16" s="307">
        <f>AVERAGE(AH12:AH15)</f>
        <v>0</v>
      </c>
    </row>
    <row r="17" spans="1:35"/>
    <row r="18" spans="1:35">
      <c r="O18" s="441">
        <v>2018</v>
      </c>
      <c r="P18" s="441">
        <v>2019</v>
      </c>
      <c r="Q18" s="441">
        <v>2020</v>
      </c>
      <c r="R18" s="441">
        <v>2021</v>
      </c>
      <c r="S18" s="441">
        <v>2022</v>
      </c>
      <c r="AH18" s="315"/>
      <c r="AI18" s="295"/>
    </row>
    <row r="19" spans="1:35">
      <c r="A19" s="1115"/>
      <c r="B19" s="1115"/>
      <c r="C19" s="1115"/>
      <c r="D19" s="1115"/>
      <c r="E19" s="1115"/>
      <c r="F19" s="1115"/>
      <c r="G19" s="1115"/>
      <c r="H19" s="1115"/>
      <c r="L19" s="1099" t="s">
        <v>526</v>
      </c>
      <c r="M19" s="1100"/>
      <c r="N19" s="1101"/>
      <c r="O19" s="630" t="s">
        <v>961</v>
      </c>
      <c r="P19" s="300" t="s">
        <v>962</v>
      </c>
      <c r="Q19" s="300" t="s">
        <v>963</v>
      </c>
      <c r="R19" s="300" t="s">
        <v>964</v>
      </c>
      <c r="S19" s="300" t="s">
        <v>965</v>
      </c>
      <c r="AG19" s="315"/>
      <c r="AI19" s="295"/>
    </row>
    <row r="20" spans="1:35">
      <c r="A20" s="1115"/>
      <c r="B20" s="1115"/>
      <c r="C20" s="1115"/>
      <c r="D20" s="1115"/>
      <c r="E20" s="1115"/>
      <c r="F20" s="1115"/>
      <c r="G20" s="1115"/>
      <c r="H20" s="1115"/>
      <c r="L20" s="1102" t="s">
        <v>525</v>
      </c>
      <c r="M20" s="1103"/>
      <c r="N20" s="1104"/>
      <c r="O20" s="299" t="s">
        <v>966</v>
      </c>
      <c r="P20" s="631" t="s">
        <v>967</v>
      </c>
      <c r="Q20" s="299" t="s">
        <v>968</v>
      </c>
      <c r="R20" s="299" t="s">
        <v>969</v>
      </c>
      <c r="S20" s="299" t="s">
        <v>970</v>
      </c>
      <c r="AG20" s="315"/>
      <c r="AI20" s="295"/>
    </row>
    <row r="21" spans="1:35">
      <c r="A21" s="1115"/>
      <c r="B21" s="1115"/>
      <c r="C21" s="1115"/>
      <c r="D21" s="1115"/>
      <c r="E21" s="1115"/>
      <c r="F21" s="1115"/>
      <c r="G21" s="1115"/>
      <c r="H21" s="1115"/>
      <c r="L21" s="1090" t="s">
        <v>524</v>
      </c>
      <c r="M21" s="1091"/>
      <c r="N21" s="1092"/>
      <c r="O21" s="632" t="s">
        <v>523</v>
      </c>
      <c r="P21" s="298" t="s">
        <v>961</v>
      </c>
      <c r="Q21" s="298" t="s">
        <v>962</v>
      </c>
      <c r="R21" s="298" t="s">
        <v>963</v>
      </c>
      <c r="S21" s="298" t="s">
        <v>964</v>
      </c>
      <c r="AG21" s="315"/>
      <c r="AI21" s="295"/>
    </row>
    <row r="22" spans="1:35">
      <c r="A22" s="1008"/>
      <c r="B22" s="366"/>
      <c r="C22" s="365"/>
      <c r="D22" s="359"/>
      <c r="E22" s="359"/>
      <c r="F22" s="359"/>
      <c r="G22" s="359"/>
      <c r="H22" s="359"/>
      <c r="I22" s="359"/>
      <c r="J22" s="359"/>
      <c r="K22" s="359"/>
      <c r="L22" s="359"/>
      <c r="M22" s="359"/>
      <c r="N22" s="359"/>
      <c r="O22" s="359"/>
      <c r="P22" s="359"/>
      <c r="Q22" s="359"/>
    </row>
    <row r="23" spans="1:35">
      <c r="A23" s="1008"/>
      <c r="B23" s="366"/>
      <c r="C23" s="365"/>
      <c r="D23" s="359"/>
      <c r="E23" s="359"/>
      <c r="F23" s="359"/>
      <c r="G23" s="359"/>
      <c r="H23" s="359"/>
      <c r="I23" s="359"/>
      <c r="J23" s="359"/>
      <c r="K23" s="359"/>
      <c r="L23" s="359"/>
      <c r="M23" s="359"/>
      <c r="N23" s="359"/>
      <c r="O23" s="359"/>
      <c r="P23" s="359"/>
      <c r="Q23" s="359"/>
    </row>
    <row r="24" spans="1:35">
      <c r="A24" s="380"/>
      <c r="B24" s="366" t="s">
        <v>610</v>
      </c>
      <c r="C24" s="367"/>
      <c r="D24" s="359"/>
      <c r="E24" s="359"/>
      <c r="F24" s="359"/>
      <c r="G24" s="359"/>
      <c r="H24" s="359"/>
      <c r="I24" s="359"/>
      <c r="J24" s="359"/>
      <c r="K24" s="359"/>
      <c r="L24" s="359"/>
      <c r="M24" s="359"/>
      <c r="N24" s="359"/>
      <c r="O24" s="359"/>
      <c r="P24" s="359"/>
      <c r="Q24" s="359"/>
    </row>
    <row r="25" spans="1:35">
      <c r="A25" s="380">
        <v>2018</v>
      </c>
      <c r="B25" s="381">
        <v>0</v>
      </c>
      <c r="C25" s="367"/>
      <c r="D25" s="359"/>
      <c r="E25" s="359"/>
      <c r="F25" s="359"/>
      <c r="G25" s="359"/>
      <c r="H25" s="359"/>
      <c r="I25" s="359"/>
      <c r="J25" s="359"/>
      <c r="K25" s="359"/>
      <c r="L25" s="359"/>
      <c r="M25" s="359"/>
      <c r="N25" s="359"/>
      <c r="O25" s="359"/>
      <c r="P25" s="359"/>
      <c r="Q25" s="359"/>
    </row>
    <row r="26" spans="1:35">
      <c r="A26" s="380">
        <v>2019</v>
      </c>
      <c r="B26" s="381">
        <v>0</v>
      </c>
      <c r="C26" s="367"/>
      <c r="D26" s="359"/>
      <c r="E26" s="359"/>
      <c r="F26" s="359"/>
      <c r="G26" s="359"/>
      <c r="H26" s="359"/>
      <c r="I26" s="359"/>
      <c r="J26" s="359"/>
      <c r="K26" s="359"/>
      <c r="L26" s="359"/>
      <c r="M26" s="359"/>
      <c r="N26" s="359"/>
      <c r="O26" s="359"/>
      <c r="P26" s="359"/>
      <c r="Q26" s="359"/>
    </row>
    <row r="27" spans="1:35">
      <c r="A27" s="380">
        <v>2020</v>
      </c>
      <c r="B27" s="381">
        <v>0</v>
      </c>
      <c r="C27" s="367"/>
      <c r="D27" s="359"/>
      <c r="E27" s="359"/>
      <c r="F27" s="359"/>
      <c r="G27" s="359"/>
      <c r="H27" s="359"/>
      <c r="I27" s="359"/>
      <c r="J27" s="359"/>
      <c r="K27" s="359"/>
      <c r="L27" s="359"/>
      <c r="M27" s="359"/>
      <c r="N27" s="359"/>
      <c r="O27" s="359"/>
      <c r="P27" s="359"/>
      <c r="Q27" s="359"/>
    </row>
    <row r="28" spans="1:35">
      <c r="A28" s="380">
        <v>2021</v>
      </c>
      <c r="B28" s="381">
        <v>0</v>
      </c>
      <c r="C28" s="367"/>
      <c r="D28" s="359"/>
      <c r="E28" s="359"/>
      <c r="F28" s="359"/>
      <c r="G28" s="359"/>
      <c r="H28" s="359"/>
      <c r="I28" s="359"/>
      <c r="J28" s="359"/>
      <c r="K28" s="359"/>
      <c r="L28" s="359"/>
      <c r="M28" s="359"/>
      <c r="N28" s="359"/>
      <c r="O28" s="359"/>
      <c r="P28" s="359"/>
      <c r="Q28" s="359"/>
    </row>
    <row r="29" spans="1:35">
      <c r="A29" s="380">
        <v>2022</v>
      </c>
      <c r="B29" s="381">
        <v>0</v>
      </c>
      <c r="C29" s="367"/>
      <c r="D29" s="359"/>
      <c r="E29" s="359"/>
      <c r="F29" s="359"/>
      <c r="G29" s="359"/>
      <c r="H29" s="359"/>
      <c r="I29" s="359"/>
      <c r="J29" s="359"/>
      <c r="K29" s="359"/>
      <c r="L29" s="359"/>
      <c r="M29" s="359"/>
      <c r="N29" s="359"/>
      <c r="O29" s="359"/>
      <c r="P29" s="359"/>
      <c r="Q29" s="359"/>
    </row>
    <row r="30" spans="1:35">
      <c r="A30" s="1026"/>
      <c r="B30" s="403"/>
      <c r="C30" s="358"/>
      <c r="D30" s="359"/>
      <c r="E30" s="359"/>
      <c r="F30" s="359"/>
      <c r="G30" s="359"/>
      <c r="H30" s="359"/>
      <c r="I30" s="359"/>
      <c r="J30" s="359"/>
      <c r="K30" s="359"/>
      <c r="L30" s="359"/>
      <c r="M30" s="359"/>
      <c r="N30" s="359"/>
      <c r="O30" s="359"/>
      <c r="P30" s="359"/>
      <c r="Q30" s="359"/>
    </row>
    <row r="31" spans="1:35">
      <c r="A31" s="1026"/>
      <c r="B31" s="403"/>
      <c r="C31" s="358"/>
      <c r="D31" s="359"/>
      <c r="E31" s="359"/>
      <c r="F31" s="359"/>
      <c r="G31" s="359"/>
      <c r="H31" s="359"/>
      <c r="I31" s="359"/>
      <c r="J31" s="359"/>
      <c r="K31" s="359"/>
      <c r="L31" s="359"/>
      <c r="M31" s="359"/>
      <c r="N31" s="359"/>
      <c r="O31" s="359"/>
      <c r="P31" s="359"/>
      <c r="Q31" s="359"/>
    </row>
    <row r="32" spans="1:35">
      <c r="A32" s="1026"/>
      <c r="B32" s="403"/>
      <c r="C32" s="358"/>
      <c r="D32" s="359"/>
      <c r="E32" s="359"/>
      <c r="F32" s="359"/>
      <c r="G32" s="359"/>
      <c r="H32" s="359"/>
      <c r="I32" s="359"/>
      <c r="J32" s="359"/>
      <c r="K32" s="359"/>
      <c r="L32" s="359"/>
      <c r="M32" s="359"/>
      <c r="N32" s="359"/>
      <c r="O32" s="359"/>
      <c r="P32" s="359"/>
      <c r="Q32" s="359"/>
    </row>
    <row r="33" spans="1:34">
      <c r="A33" s="1026"/>
      <c r="B33" s="311"/>
      <c r="C33" s="358"/>
      <c r="D33" s="359"/>
      <c r="E33" s="359"/>
      <c r="F33" s="359"/>
      <c r="G33" s="359"/>
      <c r="H33" s="359"/>
      <c r="I33" s="359"/>
      <c r="J33" s="359"/>
      <c r="K33" s="359"/>
      <c r="L33" s="359"/>
      <c r="M33" s="359"/>
      <c r="N33" s="359"/>
      <c r="O33" s="359"/>
      <c r="P33" s="359"/>
      <c r="Q33" s="359"/>
    </row>
    <row r="34" spans="1:34">
      <c r="A34" s="1026"/>
      <c r="B34" s="311"/>
      <c r="C34" s="358"/>
      <c r="D34" s="359"/>
      <c r="E34" s="359"/>
      <c r="F34" s="359"/>
      <c r="G34" s="359"/>
      <c r="H34" s="359"/>
      <c r="I34" s="359"/>
      <c r="J34" s="359"/>
      <c r="K34" s="359"/>
      <c r="L34" s="359"/>
      <c r="M34" s="359"/>
      <c r="N34" s="359"/>
      <c r="O34" s="359"/>
      <c r="P34" s="359"/>
      <c r="Q34" s="359"/>
    </row>
    <row r="35" spans="1:34">
      <c r="A35" s="1026"/>
      <c r="B35" s="311"/>
      <c r="C35" s="358"/>
      <c r="D35" s="359"/>
      <c r="E35" s="359"/>
      <c r="F35" s="359"/>
      <c r="G35" s="359"/>
      <c r="H35" s="359"/>
      <c r="I35" s="359"/>
      <c r="J35" s="359"/>
      <c r="K35" s="359"/>
      <c r="L35" s="359"/>
      <c r="M35" s="359"/>
      <c r="N35" s="359"/>
      <c r="O35" s="359"/>
      <c r="P35" s="359"/>
      <c r="Q35" s="359"/>
    </row>
    <row r="36" spans="1:34">
      <c r="A36" s="1062" t="s">
        <v>608</v>
      </c>
      <c r="B36" s="1063"/>
      <c r="C36" s="1063"/>
      <c r="D36" s="1063"/>
      <c r="E36" s="1063"/>
      <c r="F36" s="1063"/>
      <c r="G36" s="1063"/>
      <c r="H36" s="1063"/>
      <c r="I36" s="1063"/>
      <c r="J36" s="1063"/>
      <c r="K36" s="1063"/>
      <c r="L36" s="1063"/>
      <c r="M36" s="1063"/>
      <c r="N36" s="1063"/>
      <c r="O36" s="1063"/>
      <c r="P36" s="1063"/>
      <c r="Q36" s="1063"/>
      <c r="R36" s="1063"/>
      <c r="S36" s="1063"/>
      <c r="T36" s="1063"/>
      <c r="U36" s="1063"/>
      <c r="V36" s="1063"/>
      <c r="W36" s="1063"/>
      <c r="X36" s="1063"/>
      <c r="Y36" s="1063"/>
      <c r="Z36" s="1063"/>
      <c r="AA36" s="1063"/>
      <c r="AB36" s="1063"/>
      <c r="AC36" s="1063"/>
      <c r="AD36" s="1063"/>
      <c r="AE36" s="1063"/>
      <c r="AF36" s="1063"/>
      <c r="AG36" s="1063"/>
      <c r="AH36" s="1063"/>
    </row>
    <row r="37" spans="1:34" ht="30.6" customHeight="1">
      <c r="A37" s="1058" t="s">
        <v>522</v>
      </c>
      <c r="B37" s="1058"/>
      <c r="C37" s="1191"/>
      <c r="D37" s="1191"/>
      <c r="E37" s="1191"/>
      <c r="F37" s="1191"/>
      <c r="G37" s="1191"/>
      <c r="H37" s="1191"/>
      <c r="I37" s="1191"/>
      <c r="J37" s="1191"/>
      <c r="K37" s="1191"/>
      <c r="L37" s="1191"/>
      <c r="M37" s="1191"/>
      <c r="N37" s="1191"/>
      <c r="O37" s="1191"/>
      <c r="P37" s="1191"/>
      <c r="Q37" s="1191"/>
      <c r="R37" s="1191"/>
      <c r="S37" s="1191"/>
      <c r="T37" s="1191"/>
      <c r="U37" s="1191"/>
      <c r="V37" s="1191"/>
      <c r="W37" s="1191"/>
      <c r="X37" s="1191"/>
      <c r="Y37" s="1191"/>
      <c r="Z37" s="1191"/>
      <c r="AA37" s="1191"/>
      <c r="AB37" s="1191"/>
      <c r="AC37" s="1191"/>
      <c r="AD37" s="1191"/>
      <c r="AE37" s="1191"/>
      <c r="AF37" s="1191"/>
      <c r="AG37" s="1191"/>
      <c r="AH37" s="1191"/>
    </row>
    <row r="38" spans="1:34" ht="33" customHeight="1">
      <c r="A38" s="1058" t="s">
        <v>521</v>
      </c>
      <c r="B38" s="1058"/>
      <c r="C38" s="1191"/>
      <c r="D38" s="1191"/>
      <c r="E38" s="1191"/>
      <c r="F38" s="1191"/>
      <c r="G38" s="1191"/>
      <c r="H38" s="1191"/>
      <c r="I38" s="1191"/>
      <c r="J38" s="1191"/>
      <c r="K38" s="1191"/>
      <c r="L38" s="1191"/>
      <c r="M38" s="1191"/>
      <c r="N38" s="1191"/>
      <c r="O38" s="1191"/>
      <c r="P38" s="1191"/>
      <c r="Q38" s="1191"/>
      <c r="R38" s="1191"/>
      <c r="S38" s="1191"/>
      <c r="T38" s="1191"/>
      <c r="U38" s="1191"/>
      <c r="V38" s="1191"/>
      <c r="W38" s="1191"/>
      <c r="X38" s="1191"/>
      <c r="Y38" s="1191"/>
      <c r="Z38" s="1191"/>
      <c r="AA38" s="1191"/>
      <c r="AB38" s="1191"/>
      <c r="AC38" s="1191"/>
      <c r="AD38" s="1191"/>
      <c r="AE38" s="1191"/>
      <c r="AF38" s="1191"/>
      <c r="AG38" s="1191"/>
      <c r="AH38" s="1191"/>
    </row>
    <row r="39" spans="1:34" ht="102" customHeight="1">
      <c r="A39" s="1058" t="s">
        <v>520</v>
      </c>
      <c r="B39" s="1058"/>
      <c r="C39" s="1064" t="s">
        <v>535</v>
      </c>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row r="41" spans="1:34"/>
    <row r="42" spans="1:34">
      <c r="A42" s="297" t="s">
        <v>256</v>
      </c>
      <c r="B42" s="297"/>
      <c r="C42" s="297"/>
      <c r="D42" s="297"/>
      <c r="E42" s="297"/>
      <c r="F42" s="297"/>
      <c r="G42" s="297"/>
      <c r="H42" s="297"/>
      <c r="I42" s="297"/>
      <c r="J42" s="297"/>
      <c r="K42" s="297"/>
      <c r="L42" s="297"/>
      <c r="M42" s="297"/>
      <c r="N42" s="297"/>
      <c r="O42" s="297"/>
      <c r="P42" s="297"/>
      <c r="Q42" s="297"/>
    </row>
    <row r="43" spans="1:34">
      <c r="A43" s="296" t="s">
        <v>519</v>
      </c>
      <c r="B43" s="296"/>
      <c r="C43" s="296"/>
      <c r="D43" s="296"/>
      <c r="E43" s="296"/>
      <c r="F43" s="296"/>
      <c r="G43" s="296"/>
      <c r="H43" s="296"/>
      <c r="I43" s="296"/>
      <c r="J43" s="296"/>
      <c r="K43" s="296"/>
      <c r="L43" s="296"/>
      <c r="M43" s="296"/>
      <c r="N43" s="296"/>
      <c r="O43" s="296"/>
      <c r="P43" s="296"/>
      <c r="Q43" s="296"/>
    </row>
    <row r="44" spans="1:34"/>
    <row r="45" spans="1:34"/>
    <row r="46" spans="1:34"/>
    <row r="47" spans="1:34"/>
    <row r="48" spans="1:34"/>
    <row r="49"/>
    <row r="50"/>
    <row r="51"/>
    <row r="52"/>
    <row r="53"/>
    <row r="54"/>
    <row r="55"/>
    <row r="56"/>
  </sheetData>
  <mergeCells count="79">
    <mergeCell ref="AH10:AH11"/>
    <mergeCell ref="P5:S5"/>
    <mergeCell ref="T5:W5"/>
    <mergeCell ref="X5:AA5"/>
    <mergeCell ref="A37:B37"/>
    <mergeCell ref="A33:A35"/>
    <mergeCell ref="L19:N19"/>
    <mergeCell ref="I15:J15"/>
    <mergeCell ref="K15:L15"/>
    <mergeCell ref="A19:H21"/>
    <mergeCell ref="A12:A15"/>
    <mergeCell ref="B12:D12"/>
    <mergeCell ref="K10:L11"/>
    <mergeCell ref="Y10:AB10"/>
    <mergeCell ref="M10:P10"/>
    <mergeCell ref="Q10:T10"/>
    <mergeCell ref="A36:AH36"/>
    <mergeCell ref="C37:AH37"/>
    <mergeCell ref="AC16:AF16"/>
    <mergeCell ref="E12:G12"/>
    <mergeCell ref="I12:J12"/>
    <mergeCell ref="K12:L12"/>
    <mergeCell ref="L20:N20"/>
    <mergeCell ref="L21:N21"/>
    <mergeCell ref="A16:L16"/>
    <mergeCell ref="M16:P16"/>
    <mergeCell ref="Q16:T16"/>
    <mergeCell ref="U16:X16"/>
    <mergeCell ref="Y16:AB16"/>
    <mergeCell ref="A38:B38"/>
    <mergeCell ref="A39:B39"/>
    <mergeCell ref="C39:AH39"/>
    <mergeCell ref="C38:AH38"/>
    <mergeCell ref="B13:D13"/>
    <mergeCell ref="E13:G13"/>
    <mergeCell ref="I13:J13"/>
    <mergeCell ref="K13:L13"/>
    <mergeCell ref="B14:D14"/>
    <mergeCell ref="E14:G14"/>
    <mergeCell ref="I14:J14"/>
    <mergeCell ref="K14:L14"/>
    <mergeCell ref="B15:D15"/>
    <mergeCell ref="E15:G15"/>
    <mergeCell ref="A22:A23"/>
    <mergeCell ref="A30:A32"/>
    <mergeCell ref="A1:AE1"/>
    <mergeCell ref="M9:T9"/>
    <mergeCell ref="M5:O5"/>
    <mergeCell ref="M6:O6"/>
    <mergeCell ref="AB5:AH5"/>
    <mergeCell ref="AB6:AH6"/>
    <mergeCell ref="U7:AH7"/>
    <mergeCell ref="A7:D8"/>
    <mergeCell ref="E7:L8"/>
    <mergeCell ref="M7:T8"/>
    <mergeCell ref="A9:D9"/>
    <mergeCell ref="E9:L9"/>
    <mergeCell ref="A6:D6"/>
    <mergeCell ref="A4:AH4"/>
    <mergeCell ref="A3:AH3"/>
    <mergeCell ref="A5:D5"/>
    <mergeCell ref="E5:L5"/>
    <mergeCell ref="AC10:AF10"/>
    <mergeCell ref="AG10:AG11"/>
    <mergeCell ref="P6:S6"/>
    <mergeCell ref="T6:W6"/>
    <mergeCell ref="X6:AA6"/>
    <mergeCell ref="U8:V8"/>
    <mergeCell ref="Z8:AA8"/>
    <mergeCell ref="U9:V9"/>
    <mergeCell ref="Z9:AA9"/>
    <mergeCell ref="AD9:AE9"/>
    <mergeCell ref="U10:X10"/>
    <mergeCell ref="E6:L6"/>
    <mergeCell ref="A10:D11"/>
    <mergeCell ref="E10:G11"/>
    <mergeCell ref="H10:H11"/>
    <mergeCell ref="I10:J11"/>
    <mergeCell ref="AB9:AC9"/>
  </mergeCells>
  <conditionalFormatting sqref="AH16">
    <cfRule type="cellIs" dxfId="95" priority="1" operator="between">
      <formula>0.2</formula>
      <formula>0.35</formula>
    </cfRule>
    <cfRule type="cellIs" dxfId="94" priority="2" operator="between">
      <formula>0.35</formula>
      <formula>0.4</formula>
    </cfRule>
    <cfRule type="cellIs" dxfId="93" priority="3" operator="between">
      <formula>0.15</formula>
      <formula>0.2</formula>
    </cfRule>
    <cfRule type="cellIs" dxfId="92" priority="4" operator="between">
      <formula>0.1</formula>
      <formula>0.15</formula>
    </cfRule>
    <cfRule type="cellIs" dxfId="91" priority="5" operator="lessThan">
      <formula>10%</formula>
    </cfRule>
  </conditionalFormatting>
  <pageMargins left="0.7" right="0.7" top="0.75" bottom="0.75" header="0.3" footer="0.3"/>
  <pageSetup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H59"/>
  <sheetViews>
    <sheetView showGridLines="0" topLeftCell="C7" zoomScale="70" zoomScaleNormal="70" workbookViewId="0">
      <selection activeCell="P28" sqref="P28"/>
    </sheetView>
  </sheetViews>
  <sheetFormatPr baseColWidth="10" defaultColWidth="11.5546875" defaultRowHeight="15" zeroHeight="1"/>
  <cols>
    <col min="1" max="1" width="9.88671875" style="295" bestFit="1" customWidth="1"/>
    <col min="2" max="2" width="9.33203125" style="295" bestFit="1" customWidth="1"/>
    <col min="3" max="3" width="12" style="295" customWidth="1"/>
    <col min="4" max="4" width="10.88671875" style="295" bestFit="1" customWidth="1"/>
    <col min="5" max="5" width="10.88671875" style="295" customWidth="1"/>
    <col min="6" max="6" width="8.5546875" style="295" bestFit="1" customWidth="1"/>
    <col min="7" max="7" width="10.33203125" style="295" bestFit="1" customWidth="1"/>
    <col min="8" max="8" width="10.109375" style="295" bestFit="1" customWidth="1"/>
    <col min="9" max="9" width="10.5546875" style="295" bestFit="1" customWidth="1"/>
    <col min="10" max="10" width="15.109375" style="295" customWidth="1"/>
    <col min="11" max="11" width="12.109375" style="295"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11.88671875" style="295" customWidth="1"/>
    <col min="17" max="17" width="11.109375" style="295" bestFit="1" customWidth="1"/>
    <col min="18" max="19" width="9" style="295" customWidth="1"/>
    <col min="20" max="20" width="12.109375" style="295" customWidth="1"/>
    <col min="21" max="21" width="11" style="295" customWidth="1"/>
    <col min="22" max="22" width="10.109375" style="295" customWidth="1"/>
    <col min="23" max="23" width="7" style="295" customWidth="1"/>
    <col min="24" max="24" width="8.33203125" style="295" bestFit="1" customWidth="1"/>
    <col min="25" max="25" width="14.88671875" style="295" customWidth="1"/>
    <col min="26" max="26" width="9.88671875" style="295" customWidth="1"/>
    <col min="27" max="27" width="11.6640625" style="295" customWidth="1"/>
    <col min="28" max="28" width="8.33203125" style="295" bestFit="1" customWidth="1"/>
    <col min="29" max="29" width="6.109375" style="295" customWidth="1"/>
    <col min="30" max="30" width="5.88671875" style="295" customWidth="1"/>
    <col min="31" max="31" width="7.33203125" style="295" customWidth="1"/>
    <col min="32" max="32" width="11.88671875" style="295" customWidth="1"/>
    <col min="33" max="33" width="5.109375" style="295" bestFit="1" customWidth="1"/>
    <col min="34" max="34" width="7" style="295" bestFit="1" customWidth="1"/>
    <col min="35" max="16384" width="11.5546875" style="295"/>
  </cols>
  <sheetData>
    <row r="1" spans="1:34" ht="154.5" customHeight="1">
      <c r="A1" s="948" t="s">
        <v>533</v>
      </c>
      <c r="B1" s="949"/>
      <c r="C1" s="949"/>
      <c r="D1" s="949"/>
      <c r="E1" s="949"/>
      <c r="F1" s="949"/>
      <c r="G1" s="949"/>
      <c r="H1" s="949"/>
      <c r="I1" s="949"/>
      <c r="J1" s="949"/>
      <c r="K1" s="949"/>
      <c r="L1" s="949"/>
      <c r="M1" s="949"/>
      <c r="N1" s="949"/>
      <c r="O1" s="949"/>
      <c r="P1" s="949"/>
      <c r="Q1" s="949"/>
    </row>
    <row r="2" spans="1:34"/>
    <row r="3" spans="1:34" ht="15" customHeight="1">
      <c r="A3" s="1067" t="s">
        <v>0</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c r="AG3" s="1068"/>
      <c r="AH3" s="1068"/>
    </row>
    <row r="4" spans="1:34" ht="40.3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952" t="s">
        <v>1</v>
      </c>
      <c r="B5" s="952"/>
      <c r="C5" s="952"/>
      <c r="D5" s="952"/>
      <c r="E5" s="953" t="s">
        <v>2</v>
      </c>
      <c r="F5" s="953"/>
      <c r="G5" s="953"/>
      <c r="H5" s="953"/>
      <c r="I5" s="953"/>
      <c r="J5" s="953"/>
      <c r="K5" s="953"/>
      <c r="L5" s="953"/>
      <c r="M5" s="954" t="s">
        <v>3</v>
      </c>
      <c r="N5" s="954"/>
      <c r="O5" s="954"/>
      <c r="P5" s="954"/>
      <c r="Q5" s="954"/>
      <c r="R5" s="955" t="s">
        <v>590</v>
      </c>
      <c r="S5" s="955"/>
      <c r="T5" s="955"/>
      <c r="U5" s="955"/>
      <c r="V5" s="956" t="s">
        <v>591</v>
      </c>
      <c r="W5" s="956"/>
      <c r="X5" s="956"/>
      <c r="Y5" s="956"/>
      <c r="Z5" s="957" t="s">
        <v>5</v>
      </c>
      <c r="AA5" s="957"/>
      <c r="AB5" s="957"/>
      <c r="AC5" s="957"/>
      <c r="AD5" s="958" t="s">
        <v>6</v>
      </c>
      <c r="AE5" s="958"/>
      <c r="AF5" s="958"/>
      <c r="AG5" s="958"/>
      <c r="AH5" s="958"/>
    </row>
    <row r="6" spans="1:34" s="305" customFormat="1" ht="90" customHeight="1">
      <c r="A6" s="966" t="s">
        <v>27</v>
      </c>
      <c r="B6" s="966"/>
      <c r="C6" s="966"/>
      <c r="D6" s="966"/>
      <c r="E6" s="967" t="s">
        <v>532</v>
      </c>
      <c r="F6" s="967"/>
      <c r="G6" s="967"/>
      <c r="H6" s="967"/>
      <c r="I6" s="967"/>
      <c r="J6" s="967"/>
      <c r="K6" s="967"/>
      <c r="L6" s="967"/>
      <c r="M6" s="967" t="s">
        <v>91</v>
      </c>
      <c r="N6" s="967"/>
      <c r="O6" s="967"/>
      <c r="P6" s="967"/>
      <c r="Q6" s="967"/>
      <c r="R6" s="968" t="s">
        <v>92</v>
      </c>
      <c r="S6" s="968"/>
      <c r="T6" s="968"/>
      <c r="U6" s="968"/>
      <c r="V6" s="968" t="s">
        <v>93</v>
      </c>
      <c r="W6" s="968"/>
      <c r="X6" s="968"/>
      <c r="Y6" s="968"/>
      <c r="Z6" s="968" t="s">
        <v>611</v>
      </c>
      <c r="AA6" s="968"/>
      <c r="AB6" s="968"/>
      <c r="AC6" s="968"/>
      <c r="AD6" s="968" t="s">
        <v>543</v>
      </c>
      <c r="AE6" s="968"/>
      <c r="AF6" s="968"/>
      <c r="AG6" s="968"/>
      <c r="AH6" s="968"/>
    </row>
    <row r="7" spans="1:34" ht="25.5" customHeight="1">
      <c r="A7" s="969" t="s">
        <v>7</v>
      </c>
      <c r="B7" s="969"/>
      <c r="C7" s="969"/>
      <c r="D7" s="969"/>
      <c r="E7" s="971" t="s">
        <v>8</v>
      </c>
      <c r="F7" s="971"/>
      <c r="G7" s="971"/>
      <c r="H7" s="971"/>
      <c r="I7" s="971"/>
      <c r="J7" s="971"/>
      <c r="K7" s="971"/>
      <c r="L7" s="971"/>
      <c r="M7" s="973" t="s">
        <v>12</v>
      </c>
      <c r="N7" s="973"/>
      <c r="O7" s="973"/>
      <c r="P7" s="973"/>
      <c r="Q7" s="974"/>
      <c r="R7" s="1187" t="s">
        <v>4</v>
      </c>
      <c r="S7" s="1187"/>
      <c r="T7" s="1187"/>
      <c r="U7" s="1187"/>
      <c r="V7" s="1187"/>
      <c r="W7" s="1187"/>
      <c r="X7" s="1187"/>
      <c r="Y7" s="1187"/>
      <c r="Z7" s="1187"/>
      <c r="AA7" s="1187"/>
      <c r="AB7" s="1187"/>
      <c r="AC7" s="1187"/>
      <c r="AD7" s="1187"/>
      <c r="AE7" s="1187"/>
      <c r="AF7" s="1187"/>
      <c r="AG7" s="1187"/>
      <c r="AH7" s="1187"/>
    </row>
    <row r="8" spans="1:34" ht="53.45" customHeight="1">
      <c r="A8" s="970"/>
      <c r="B8" s="970"/>
      <c r="C8" s="970"/>
      <c r="D8" s="970"/>
      <c r="E8" s="972"/>
      <c r="F8" s="972"/>
      <c r="G8" s="972"/>
      <c r="H8" s="972"/>
      <c r="I8" s="972"/>
      <c r="J8" s="972"/>
      <c r="K8" s="972"/>
      <c r="L8" s="972"/>
      <c r="M8" s="975"/>
      <c r="N8" s="975"/>
      <c r="O8" s="975"/>
      <c r="P8" s="975"/>
      <c r="Q8" s="976"/>
      <c r="R8" s="1185" t="s">
        <v>592</v>
      </c>
      <c r="S8" s="1185"/>
      <c r="T8" s="330" t="s">
        <v>593</v>
      </c>
      <c r="U8" s="330" t="s">
        <v>594</v>
      </c>
      <c r="V8" s="330" t="s">
        <v>595</v>
      </c>
      <c r="W8" s="1185" t="s">
        <v>596</v>
      </c>
      <c r="X8" s="1185"/>
      <c r="Y8" s="330" t="s">
        <v>597</v>
      </c>
      <c r="Z8" s="330" t="s">
        <v>598</v>
      </c>
      <c r="AA8" s="330" t="s">
        <v>599</v>
      </c>
      <c r="AB8" s="1202" t="s">
        <v>600</v>
      </c>
      <c r="AC8" s="1203"/>
      <c r="AD8" s="1202" t="s">
        <v>601</v>
      </c>
      <c r="AE8" s="1203"/>
      <c r="AF8" s="330" t="s">
        <v>602</v>
      </c>
      <c r="AG8" s="1202" t="s">
        <v>603</v>
      </c>
      <c r="AH8" s="1203"/>
    </row>
    <row r="9" spans="1:34" ht="38.25" customHeight="1">
      <c r="A9" s="959" t="s">
        <v>96</v>
      </c>
      <c r="B9" s="959"/>
      <c r="C9" s="959"/>
      <c r="D9" s="959"/>
      <c r="E9" s="960" t="s">
        <v>258</v>
      </c>
      <c r="F9" s="961"/>
      <c r="G9" s="961"/>
      <c r="H9" s="961"/>
      <c r="I9" s="961"/>
      <c r="J9" s="961"/>
      <c r="K9" s="961"/>
      <c r="L9" s="962"/>
      <c r="M9" s="1204" t="s">
        <v>22</v>
      </c>
      <c r="N9" s="1204"/>
      <c r="O9" s="1204"/>
      <c r="P9" s="1204"/>
      <c r="Q9" s="1204"/>
      <c r="R9" s="990"/>
      <c r="S9" s="991"/>
      <c r="T9" s="304"/>
      <c r="U9" s="304" t="s">
        <v>531</v>
      </c>
      <c r="V9" s="304" t="s">
        <v>531</v>
      </c>
      <c r="W9" s="990"/>
      <c r="X9" s="991"/>
      <c r="Y9" s="304"/>
      <c r="Z9" s="304" t="s">
        <v>30</v>
      </c>
      <c r="AA9" s="304"/>
      <c r="AB9" s="990"/>
      <c r="AC9" s="991"/>
      <c r="AD9" s="990"/>
      <c r="AE9" s="991"/>
      <c r="AF9" s="304"/>
      <c r="AG9" s="990"/>
      <c r="AH9" s="991"/>
    </row>
    <row r="10" spans="1:34" s="301" customFormat="1" ht="15" customHeight="1">
      <c r="A10" s="981" t="s">
        <v>500</v>
      </c>
      <c r="B10" s="981"/>
      <c r="C10" s="981"/>
      <c r="D10" s="981"/>
      <c r="E10" s="1052" t="s">
        <v>530</v>
      </c>
      <c r="F10" s="1052"/>
      <c r="G10" s="1052"/>
      <c r="H10" s="984" t="s">
        <v>10</v>
      </c>
      <c r="I10" s="985" t="s">
        <v>529</v>
      </c>
      <c r="J10" s="985"/>
      <c r="K10" s="986" t="s">
        <v>528</v>
      </c>
      <c r="L10" s="986"/>
      <c r="M10" s="987">
        <v>2018</v>
      </c>
      <c r="N10" s="988"/>
      <c r="O10" s="988"/>
      <c r="P10" s="988"/>
      <c r="Q10" s="988">
        <v>2019</v>
      </c>
      <c r="R10" s="988"/>
      <c r="S10" s="988"/>
      <c r="T10" s="988"/>
      <c r="U10" s="988">
        <v>2020</v>
      </c>
      <c r="V10" s="988"/>
      <c r="W10" s="988"/>
      <c r="X10" s="988"/>
      <c r="Y10" s="988">
        <v>2021</v>
      </c>
      <c r="Z10" s="988"/>
      <c r="AA10" s="988"/>
      <c r="AB10" s="988"/>
      <c r="AC10" s="988">
        <v>2022</v>
      </c>
      <c r="AD10" s="988"/>
      <c r="AE10" s="988"/>
      <c r="AF10" s="988"/>
      <c r="AG10" s="989" t="s">
        <v>534</v>
      </c>
      <c r="AH10" s="979" t="s">
        <v>607</v>
      </c>
    </row>
    <row r="11" spans="1:34" s="301" customFormat="1" ht="15" customHeight="1">
      <c r="A11" s="981"/>
      <c r="B11" s="981"/>
      <c r="C11" s="981"/>
      <c r="D11" s="981"/>
      <c r="E11" s="1052"/>
      <c r="F11" s="1052"/>
      <c r="G11" s="1052"/>
      <c r="H11" s="984"/>
      <c r="I11" s="985"/>
      <c r="J11" s="985"/>
      <c r="K11" s="986"/>
      <c r="L11" s="986"/>
      <c r="M11" s="362" t="s">
        <v>23</v>
      </c>
      <c r="N11" s="362" t="s">
        <v>24</v>
      </c>
      <c r="O11" s="362" t="s">
        <v>25</v>
      </c>
      <c r="P11" s="362" t="s">
        <v>609</v>
      </c>
      <c r="Q11" s="362" t="s">
        <v>23</v>
      </c>
      <c r="R11" s="362" t="s">
        <v>24</v>
      </c>
      <c r="S11" s="362" t="s">
        <v>25</v>
      </c>
      <c r="T11" s="362" t="s">
        <v>609</v>
      </c>
      <c r="U11" s="362" t="s">
        <v>23</v>
      </c>
      <c r="V11" s="362" t="s">
        <v>24</v>
      </c>
      <c r="W11" s="362" t="s">
        <v>25</v>
      </c>
      <c r="X11" s="362" t="s">
        <v>609</v>
      </c>
      <c r="Y11" s="362" t="s">
        <v>23</v>
      </c>
      <c r="Z11" s="362" t="s">
        <v>24</v>
      </c>
      <c r="AA11" s="362" t="s">
        <v>25</v>
      </c>
      <c r="AB11" s="362" t="s">
        <v>609</v>
      </c>
      <c r="AC11" s="362" t="s">
        <v>23</v>
      </c>
      <c r="AD11" s="362" t="s">
        <v>24</v>
      </c>
      <c r="AE11" s="362" t="s">
        <v>25</v>
      </c>
      <c r="AF11" s="363" t="s">
        <v>609</v>
      </c>
      <c r="AG11" s="989"/>
      <c r="AH11" s="980"/>
    </row>
    <row r="12" spans="1:34" s="301" customFormat="1" ht="55.5" customHeight="1">
      <c r="A12" s="968" t="s">
        <v>606</v>
      </c>
      <c r="B12" s="990" t="s">
        <v>542</v>
      </c>
      <c r="C12" s="1089"/>
      <c r="D12" s="991"/>
      <c r="E12" s="1195">
        <v>1</v>
      </c>
      <c r="F12" s="1196"/>
      <c r="G12" s="1197"/>
      <c r="H12" s="304" t="s">
        <v>33</v>
      </c>
      <c r="I12" s="990" t="s">
        <v>541</v>
      </c>
      <c r="J12" s="991"/>
      <c r="K12" s="1205" t="s">
        <v>540</v>
      </c>
      <c r="L12" s="1206"/>
      <c r="M12" s="309">
        <v>0</v>
      </c>
      <c r="N12" s="309">
        <v>0</v>
      </c>
      <c r="O12" s="309">
        <v>0</v>
      </c>
      <c r="P12" s="387">
        <f t="shared" ref="P12:P14" si="0">SUM(O12+N12+M12)</f>
        <v>0</v>
      </c>
      <c r="Q12" s="308"/>
      <c r="R12" s="393"/>
      <c r="S12" s="393"/>
      <c r="T12" s="394">
        <f>SUM(Q12:S12)</f>
        <v>0</v>
      </c>
      <c r="U12" s="393"/>
      <c r="V12" s="393"/>
      <c r="W12" s="393"/>
      <c r="X12" s="394">
        <f>SUM(U12:W12)</f>
        <v>0</v>
      </c>
      <c r="Y12" s="393"/>
      <c r="Z12" s="393"/>
      <c r="AA12" s="393"/>
      <c r="AB12" s="394">
        <f>SUM(Y12:AA12)</f>
        <v>0</v>
      </c>
      <c r="AC12" s="393"/>
      <c r="AD12" s="393"/>
      <c r="AE12" s="393"/>
      <c r="AF12" s="394">
        <f>SUM(AC12:AE12)</f>
        <v>0</v>
      </c>
      <c r="AG12" s="393">
        <f>SUM(AF12,AB12,X12,T12,P12)</f>
        <v>0</v>
      </c>
      <c r="AH12" s="395">
        <f>AG12/E12</f>
        <v>0</v>
      </c>
    </row>
    <row r="13" spans="1:34" s="301" customFormat="1" ht="48" customHeight="1">
      <c r="A13" s="968"/>
      <c r="B13" s="990" t="s">
        <v>98</v>
      </c>
      <c r="C13" s="1089"/>
      <c r="D13" s="991"/>
      <c r="E13" s="1195">
        <v>2</v>
      </c>
      <c r="F13" s="1196"/>
      <c r="G13" s="1197"/>
      <c r="H13" s="304" t="s">
        <v>33</v>
      </c>
      <c r="I13" s="990" t="s">
        <v>539</v>
      </c>
      <c r="J13" s="991"/>
      <c r="K13" s="992" t="s">
        <v>432</v>
      </c>
      <c r="L13" s="993"/>
      <c r="M13" s="309">
        <v>0</v>
      </c>
      <c r="N13" s="309">
        <v>0</v>
      </c>
      <c r="O13" s="309">
        <v>0</v>
      </c>
      <c r="P13" s="387">
        <f t="shared" si="0"/>
        <v>0</v>
      </c>
      <c r="Q13" s="308"/>
      <c r="R13" s="393"/>
      <c r="S13" s="393"/>
      <c r="T13" s="394">
        <f t="shared" ref="T13:T14" si="1">SUM(Q13:S13)</f>
        <v>0</v>
      </c>
      <c r="U13" s="393"/>
      <c r="V13" s="393"/>
      <c r="W13" s="393"/>
      <c r="X13" s="394">
        <f t="shared" ref="X13:X14" si="2">SUM(U13:W13)</f>
        <v>0</v>
      </c>
      <c r="Y13" s="393"/>
      <c r="Z13" s="393"/>
      <c r="AA13" s="393"/>
      <c r="AB13" s="394">
        <f t="shared" ref="AB13:AB14" si="3">SUM(Y13:AA13)</f>
        <v>0</v>
      </c>
      <c r="AC13" s="393"/>
      <c r="AD13" s="393"/>
      <c r="AE13" s="393"/>
      <c r="AF13" s="394">
        <f t="shared" ref="AF13:AF14" si="4">SUM(AC13:AE13)</f>
        <v>0</v>
      </c>
      <c r="AG13" s="393">
        <f t="shared" ref="AG13:AG14" si="5">SUM(AF13,AB13,X13,T13,P13)</f>
        <v>0</v>
      </c>
      <c r="AH13" s="395">
        <f t="shared" ref="AH13:AH14" si="6">AG13/E13</f>
        <v>0</v>
      </c>
    </row>
    <row r="14" spans="1:34" s="301" customFormat="1" ht="98.25" customHeight="1">
      <c r="A14" s="968"/>
      <c r="B14" s="990" t="s">
        <v>99</v>
      </c>
      <c r="C14" s="1089"/>
      <c r="D14" s="991"/>
      <c r="E14" s="1195">
        <v>2</v>
      </c>
      <c r="F14" s="1196"/>
      <c r="G14" s="1197"/>
      <c r="H14" s="304" t="s">
        <v>33</v>
      </c>
      <c r="I14" s="990" t="s">
        <v>538</v>
      </c>
      <c r="J14" s="991"/>
      <c r="K14" s="992" t="s">
        <v>537</v>
      </c>
      <c r="L14" s="993"/>
      <c r="M14" s="309">
        <v>0</v>
      </c>
      <c r="N14" s="309">
        <v>0</v>
      </c>
      <c r="O14" s="309">
        <v>0</v>
      </c>
      <c r="P14" s="387">
        <f t="shared" si="0"/>
        <v>0</v>
      </c>
      <c r="Q14" s="308"/>
      <c r="R14" s="393"/>
      <c r="S14" s="393"/>
      <c r="T14" s="394">
        <f t="shared" si="1"/>
        <v>0</v>
      </c>
      <c r="U14" s="393"/>
      <c r="V14" s="393"/>
      <c r="W14" s="393"/>
      <c r="X14" s="394">
        <f t="shared" si="2"/>
        <v>0</v>
      </c>
      <c r="Y14" s="393"/>
      <c r="Z14" s="393"/>
      <c r="AA14" s="393"/>
      <c r="AB14" s="394">
        <f t="shared" si="3"/>
        <v>0</v>
      </c>
      <c r="AC14" s="393"/>
      <c r="AD14" s="393"/>
      <c r="AE14" s="393"/>
      <c r="AF14" s="394">
        <f t="shared" si="4"/>
        <v>0</v>
      </c>
      <c r="AG14" s="393">
        <f t="shared" si="5"/>
        <v>0</v>
      </c>
      <c r="AH14" s="395">
        <f t="shared" si="6"/>
        <v>0</v>
      </c>
    </row>
    <row r="15" spans="1:34" ht="19.5">
      <c r="C15" s="1201" t="s">
        <v>527</v>
      </c>
      <c r="D15" s="1201"/>
      <c r="E15" s="1201"/>
      <c r="F15" s="1201"/>
      <c r="G15" s="1201"/>
      <c r="H15" s="1201"/>
      <c r="I15" s="1201"/>
      <c r="J15" s="1201"/>
      <c r="K15" s="1201"/>
      <c r="L15" s="1201"/>
      <c r="M15" s="1198">
        <f>((P12/$E$12)+(P13/$E$13)+(P14/$E$14))/COUNT(P12:P14)</f>
        <v>0</v>
      </c>
      <c r="N15" s="1199"/>
      <c r="O15" s="1199"/>
      <c r="P15" s="1200"/>
      <c r="Q15" s="1198">
        <f t="shared" ref="Q15" si="7">((T12/$E$12)+(T13/$E$13)+(T14/$E$14))/COUNT(T11:T14)</f>
        <v>0</v>
      </c>
      <c r="R15" s="1199"/>
      <c r="S15" s="1199"/>
      <c r="T15" s="1200"/>
      <c r="U15" s="1198">
        <f t="shared" ref="U15" si="8">((X12/$E$12)+(X13/$E$13)+(X14/$E$14))/COUNT(X11:X14)</f>
        <v>0</v>
      </c>
      <c r="V15" s="1199"/>
      <c r="W15" s="1199"/>
      <c r="X15" s="1200"/>
      <c r="Y15" s="1198">
        <f t="shared" ref="Y15" si="9">((AB12/$E$12)+(AB13/$E$13)+(AB14/$E$14))/COUNT(AB11:AB14)</f>
        <v>0</v>
      </c>
      <c r="Z15" s="1199"/>
      <c r="AA15" s="1199"/>
      <c r="AB15" s="1200"/>
      <c r="AC15" s="1198">
        <f t="shared" ref="AC15" si="10">((AF12/$E$12)+(AF13/$E$13)+(AF14/$E$14))/COUNT(AF11:AF14)</f>
        <v>0</v>
      </c>
      <c r="AD15" s="1199"/>
      <c r="AE15" s="1199"/>
      <c r="AF15" s="1200"/>
      <c r="AG15" s="379">
        <f>SUM(M15:AF15)</f>
        <v>0</v>
      </c>
      <c r="AH15" s="356">
        <f>AVERAGE(AH12:AH14)</f>
        <v>0</v>
      </c>
    </row>
    <row r="16" spans="1:34"/>
    <row r="17" spans="1:17">
      <c r="L17" s="441">
        <v>2018</v>
      </c>
      <c r="M17" s="441">
        <v>2019</v>
      </c>
      <c r="N17" s="441">
        <v>2020</v>
      </c>
      <c r="O17" s="441">
        <v>2021</v>
      </c>
      <c r="P17" s="441">
        <v>2022</v>
      </c>
    </row>
    <row r="18" spans="1:17">
      <c r="A18" s="310"/>
      <c r="B18" s="310"/>
      <c r="C18" s="310"/>
      <c r="D18" s="310"/>
      <c r="E18" s="310"/>
      <c r="F18" s="310"/>
      <c r="G18" s="310"/>
      <c r="H18" s="310"/>
      <c r="I18" s="1099" t="s">
        <v>526</v>
      </c>
      <c r="J18" s="1100"/>
      <c r="K18" s="1101"/>
      <c r="L18" s="630" t="s">
        <v>961</v>
      </c>
      <c r="M18" s="300" t="s">
        <v>962</v>
      </c>
      <c r="N18" s="300" t="s">
        <v>963</v>
      </c>
      <c r="O18" s="300" t="s">
        <v>964</v>
      </c>
      <c r="P18" s="300" t="s">
        <v>965</v>
      </c>
    </row>
    <row r="19" spans="1:17">
      <c r="A19" s="310"/>
      <c r="B19" s="310"/>
      <c r="C19" s="310" t="s">
        <v>610</v>
      </c>
      <c r="D19" s="310"/>
      <c r="E19" s="310"/>
      <c r="F19" s="310"/>
      <c r="G19" s="310"/>
      <c r="H19" s="310"/>
      <c r="I19" s="1102" t="s">
        <v>525</v>
      </c>
      <c r="J19" s="1103"/>
      <c r="K19" s="1104"/>
      <c r="L19" s="299" t="s">
        <v>966</v>
      </c>
      <c r="M19" s="631" t="s">
        <v>967</v>
      </c>
      <c r="N19" s="299" t="s">
        <v>968</v>
      </c>
      <c r="O19" s="299" t="s">
        <v>969</v>
      </c>
      <c r="P19" s="299" t="s">
        <v>970</v>
      </c>
    </row>
    <row r="20" spans="1:17">
      <c r="A20" s="409"/>
      <c r="B20" s="412">
        <v>2018</v>
      </c>
      <c r="C20" s="413">
        <v>0</v>
      </c>
      <c r="D20" s="310"/>
      <c r="E20" s="310"/>
      <c r="F20" s="310"/>
      <c r="G20" s="310"/>
      <c r="H20" s="310"/>
      <c r="I20" s="1090" t="s">
        <v>524</v>
      </c>
      <c r="J20" s="1091"/>
      <c r="K20" s="1092"/>
      <c r="L20" s="632" t="s">
        <v>523</v>
      </c>
      <c r="M20" s="298" t="s">
        <v>961</v>
      </c>
      <c r="N20" s="298" t="s">
        <v>962</v>
      </c>
      <c r="O20" s="298" t="s">
        <v>963</v>
      </c>
      <c r="P20" s="298" t="s">
        <v>964</v>
      </c>
    </row>
    <row r="21" spans="1:17">
      <c r="A21" s="1026"/>
      <c r="B21" s="414">
        <v>2019</v>
      </c>
      <c r="C21" s="415">
        <v>0</v>
      </c>
      <c r="D21" s="364"/>
      <c r="E21" s="359"/>
      <c r="F21" s="359"/>
      <c r="G21" s="359"/>
      <c r="H21" s="359"/>
      <c r="I21" s="359"/>
      <c r="J21" s="359"/>
      <c r="K21" s="359"/>
      <c r="L21" s="359"/>
      <c r="M21" s="359"/>
      <c r="N21" s="359"/>
      <c r="O21" s="359"/>
      <c r="P21" s="359"/>
      <c r="Q21" s="359"/>
    </row>
    <row r="22" spans="1:17">
      <c r="A22" s="1026"/>
      <c r="B22" s="414">
        <v>2020</v>
      </c>
      <c r="C22" s="415">
        <v>0</v>
      </c>
      <c r="D22" s="364"/>
      <c r="E22" s="359"/>
      <c r="F22" s="359"/>
      <c r="G22" s="359"/>
      <c r="H22" s="359"/>
      <c r="I22" s="359"/>
      <c r="J22" s="359"/>
      <c r="K22" s="359"/>
      <c r="L22" s="359"/>
      <c r="M22" s="359"/>
      <c r="N22" s="359"/>
      <c r="O22" s="359"/>
      <c r="P22" s="359"/>
      <c r="Q22" s="359"/>
    </row>
    <row r="23" spans="1:17">
      <c r="A23" s="1026"/>
      <c r="B23" s="414">
        <v>2021</v>
      </c>
      <c r="C23" s="415">
        <v>0</v>
      </c>
      <c r="D23" s="364"/>
      <c r="E23" s="359"/>
      <c r="F23" s="359"/>
      <c r="G23" s="359"/>
      <c r="H23" s="359"/>
      <c r="I23" s="359"/>
      <c r="J23" s="359"/>
      <c r="K23" s="359"/>
      <c r="L23" s="359"/>
      <c r="M23" s="359"/>
      <c r="N23" s="359"/>
      <c r="O23" s="359"/>
      <c r="P23" s="359"/>
      <c r="Q23" s="359"/>
    </row>
    <row r="24" spans="1:17">
      <c r="A24" s="1026"/>
      <c r="B24" s="414">
        <v>2022</v>
      </c>
      <c r="C24" s="416">
        <v>0</v>
      </c>
      <c r="D24" s="364"/>
      <c r="E24" s="359"/>
      <c r="F24" s="359"/>
      <c r="G24" s="359"/>
      <c r="H24" s="359"/>
      <c r="I24" s="359"/>
      <c r="J24" s="359"/>
      <c r="K24" s="359"/>
      <c r="L24" s="359"/>
      <c r="M24" s="359"/>
      <c r="N24" s="359"/>
      <c r="O24" s="359"/>
      <c r="P24" s="359"/>
      <c r="Q24" s="359"/>
    </row>
    <row r="25" spans="1:17">
      <c r="A25" s="1026"/>
      <c r="B25" s="403"/>
      <c r="C25" s="358"/>
      <c r="D25" s="359"/>
      <c r="E25" s="359"/>
      <c r="F25" s="359"/>
      <c r="G25" s="359"/>
      <c r="H25" s="359"/>
      <c r="I25" s="359"/>
      <c r="J25" s="359"/>
      <c r="K25" s="359"/>
      <c r="L25" s="359"/>
      <c r="M25" s="359"/>
      <c r="N25" s="359"/>
      <c r="O25" s="359"/>
      <c r="P25" s="359"/>
      <c r="Q25" s="359"/>
    </row>
    <row r="26" spans="1:17">
      <c r="A26" s="1026"/>
      <c r="B26" s="403"/>
      <c r="C26" s="358"/>
      <c r="D26" s="359"/>
      <c r="E26" s="359"/>
      <c r="F26" s="359"/>
      <c r="G26" s="359"/>
      <c r="H26" s="359"/>
      <c r="I26" s="359"/>
      <c r="J26" s="359"/>
      <c r="K26" s="359"/>
      <c r="L26" s="359"/>
      <c r="M26" s="359"/>
      <c r="N26" s="359"/>
      <c r="O26" s="359"/>
      <c r="P26" s="359"/>
      <c r="Q26" s="359"/>
    </row>
    <row r="27" spans="1:17">
      <c r="A27" s="1026"/>
      <c r="B27" s="403"/>
      <c r="C27" s="358"/>
      <c r="D27" s="359"/>
      <c r="E27" s="359"/>
      <c r="F27" s="359"/>
      <c r="G27" s="359"/>
      <c r="H27" s="359"/>
      <c r="I27" s="359"/>
      <c r="J27" s="359"/>
      <c r="K27" s="359"/>
      <c r="L27" s="359"/>
      <c r="M27" s="359"/>
      <c r="N27" s="359"/>
      <c r="O27" s="359"/>
      <c r="P27" s="359"/>
      <c r="Q27" s="359"/>
    </row>
    <row r="28" spans="1:17">
      <c r="A28" s="1026"/>
      <c r="B28" s="403"/>
      <c r="C28" s="358"/>
      <c r="D28" s="359"/>
      <c r="E28" s="359"/>
      <c r="F28" s="359"/>
      <c r="G28" s="359"/>
      <c r="H28" s="359"/>
      <c r="I28" s="359"/>
      <c r="J28" s="359"/>
      <c r="K28" s="359"/>
      <c r="L28" s="359"/>
      <c r="M28" s="359"/>
      <c r="N28" s="359"/>
      <c r="O28" s="359"/>
      <c r="P28" s="359"/>
      <c r="Q28" s="359"/>
    </row>
    <row r="29" spans="1:17">
      <c r="A29" s="1026"/>
      <c r="B29" s="403"/>
      <c r="C29" s="358"/>
      <c r="D29" s="359"/>
      <c r="E29" s="359"/>
      <c r="F29" s="359"/>
      <c r="G29" s="359"/>
      <c r="H29" s="359"/>
      <c r="I29" s="359"/>
      <c r="J29" s="359"/>
      <c r="K29" s="359"/>
      <c r="L29" s="359"/>
      <c r="M29" s="359"/>
      <c r="N29" s="359"/>
      <c r="O29" s="359"/>
      <c r="P29" s="359"/>
      <c r="Q29" s="359"/>
    </row>
    <row r="30" spans="1:17">
      <c r="A30" s="1026"/>
      <c r="B30" s="311"/>
      <c r="C30" s="358"/>
      <c r="D30" s="359"/>
      <c r="E30" s="359"/>
      <c r="F30" s="359"/>
      <c r="G30" s="359"/>
      <c r="H30" s="359"/>
      <c r="I30" s="359"/>
      <c r="J30" s="359"/>
      <c r="K30" s="359"/>
      <c r="L30" s="359"/>
      <c r="M30" s="359"/>
      <c r="N30" s="359"/>
      <c r="O30" s="359"/>
      <c r="P30" s="359"/>
      <c r="Q30" s="359"/>
    </row>
    <row r="31" spans="1:17">
      <c r="A31" s="1026"/>
      <c r="B31" s="311"/>
      <c r="C31" s="358"/>
      <c r="D31" s="359"/>
      <c r="E31" s="359"/>
      <c r="F31" s="359"/>
      <c r="G31" s="359"/>
      <c r="H31" s="359"/>
      <c r="I31" s="359"/>
      <c r="J31" s="359"/>
      <c r="K31" s="359"/>
      <c r="L31" s="359"/>
      <c r="M31" s="359"/>
      <c r="N31" s="359"/>
      <c r="O31" s="359"/>
      <c r="P31" s="359"/>
      <c r="Q31" s="359"/>
    </row>
    <row r="32" spans="1:17">
      <c r="A32" s="1026"/>
      <c r="B32" s="311"/>
      <c r="C32" s="358"/>
      <c r="D32" s="359"/>
      <c r="E32" s="359"/>
      <c r="F32" s="359"/>
      <c r="G32" s="359"/>
      <c r="H32" s="359"/>
      <c r="I32" s="359"/>
      <c r="J32" s="359"/>
      <c r="K32" s="359"/>
      <c r="L32" s="359"/>
      <c r="M32" s="359"/>
      <c r="N32" s="359"/>
      <c r="O32" s="359"/>
      <c r="P32" s="359"/>
      <c r="Q32" s="359"/>
    </row>
    <row r="33" spans="1:34">
      <c r="A33" s="1026"/>
      <c r="B33" s="311"/>
      <c r="C33" s="358"/>
      <c r="D33" s="359"/>
      <c r="E33" s="359"/>
      <c r="F33" s="359"/>
      <c r="G33" s="359"/>
      <c r="H33" s="359"/>
      <c r="I33" s="359"/>
      <c r="J33" s="359"/>
      <c r="K33" s="359"/>
      <c r="L33" s="359"/>
      <c r="M33" s="359"/>
      <c r="N33" s="359"/>
      <c r="O33" s="359"/>
      <c r="P33" s="359"/>
      <c r="Q33" s="359"/>
    </row>
    <row r="34" spans="1:34">
      <c r="A34" s="1026"/>
      <c r="B34" s="311"/>
      <c r="C34" s="358"/>
      <c r="D34" s="359"/>
      <c r="E34" s="359"/>
      <c r="F34" s="359"/>
      <c r="G34" s="359"/>
      <c r="H34" s="359"/>
      <c r="I34" s="359"/>
      <c r="J34" s="359"/>
      <c r="K34" s="359"/>
      <c r="L34" s="359"/>
      <c r="M34" s="359"/>
      <c r="N34" s="359"/>
      <c r="O34" s="359"/>
      <c r="P34" s="359"/>
      <c r="Q34" s="359"/>
    </row>
    <row r="35" spans="1:34">
      <c r="A35" s="1026"/>
      <c r="B35" s="311"/>
      <c r="C35" s="358"/>
      <c r="D35" s="359"/>
      <c r="E35" s="359"/>
      <c r="F35" s="359"/>
      <c r="G35" s="359"/>
      <c r="H35" s="359"/>
      <c r="I35" s="359"/>
      <c r="J35" s="359"/>
      <c r="K35" s="359"/>
      <c r="L35" s="359"/>
      <c r="M35" s="359"/>
      <c r="N35" s="359"/>
      <c r="O35" s="359"/>
      <c r="P35" s="359"/>
      <c r="Q35" s="359"/>
    </row>
    <row r="36" spans="1:34">
      <c r="A36" s="1062" t="s">
        <v>608</v>
      </c>
      <c r="B36" s="1063"/>
      <c r="C36" s="1063"/>
      <c r="D36" s="1063"/>
      <c r="E36" s="1063"/>
      <c r="F36" s="1063"/>
      <c r="G36" s="1063"/>
      <c r="H36" s="1063"/>
      <c r="I36" s="1063"/>
      <c r="J36" s="1063"/>
      <c r="K36" s="1063"/>
      <c r="L36" s="1063"/>
      <c r="M36" s="1063"/>
      <c r="N36" s="1063"/>
      <c r="O36" s="1063"/>
      <c r="P36" s="1063"/>
      <c r="Q36" s="1063"/>
      <c r="R36" s="1063"/>
      <c r="S36" s="1063"/>
      <c r="T36" s="1063"/>
      <c r="U36" s="1063"/>
      <c r="V36" s="1063"/>
      <c r="W36" s="1063"/>
      <c r="X36" s="1063"/>
      <c r="Y36" s="1063"/>
      <c r="Z36" s="1063"/>
      <c r="AA36" s="1063"/>
      <c r="AB36" s="1063"/>
      <c r="AC36" s="1063"/>
      <c r="AD36" s="1063"/>
      <c r="AE36" s="1063"/>
      <c r="AF36" s="1063"/>
      <c r="AG36" s="1063"/>
      <c r="AH36" s="1063"/>
    </row>
    <row r="37" spans="1:34" ht="87.75" customHeight="1">
      <c r="A37" s="1207" t="s">
        <v>522</v>
      </c>
      <c r="B37" s="1208"/>
      <c r="C37" s="1191"/>
      <c r="D37" s="1191"/>
      <c r="E37" s="1191"/>
      <c r="F37" s="1191"/>
      <c r="G37" s="1191"/>
      <c r="H37" s="1191"/>
      <c r="I37" s="1191"/>
      <c r="J37" s="1191"/>
      <c r="K37" s="1191"/>
      <c r="L37" s="1191"/>
      <c r="M37" s="1191"/>
      <c r="N37" s="1191"/>
      <c r="O37" s="1191"/>
      <c r="P37" s="1191"/>
      <c r="Q37" s="1191"/>
      <c r="R37" s="1191"/>
      <c r="S37" s="1191"/>
      <c r="T37" s="1191"/>
      <c r="U37" s="1191"/>
      <c r="V37" s="1191"/>
      <c r="W37" s="1191"/>
      <c r="X37" s="1191"/>
      <c r="Y37" s="1191"/>
      <c r="Z37" s="1191"/>
      <c r="AA37" s="1191"/>
      <c r="AB37" s="1191"/>
      <c r="AC37" s="1191"/>
      <c r="AD37" s="1191"/>
      <c r="AE37" s="1191"/>
      <c r="AF37" s="1191"/>
      <c r="AG37" s="1191"/>
      <c r="AH37" s="1191"/>
    </row>
    <row r="38" spans="1:34" ht="87.75" customHeight="1">
      <c r="A38" s="1207" t="s">
        <v>521</v>
      </c>
      <c r="B38" s="1208"/>
      <c r="C38" s="1191"/>
      <c r="D38" s="1191"/>
      <c r="E38" s="1191"/>
      <c r="F38" s="1191"/>
      <c r="G38" s="1191"/>
      <c r="H38" s="1191"/>
      <c r="I38" s="1191"/>
      <c r="J38" s="1191"/>
      <c r="K38" s="1191"/>
      <c r="L38" s="1191"/>
      <c r="M38" s="1191"/>
      <c r="N38" s="1191"/>
      <c r="O38" s="1191"/>
      <c r="P38" s="1191"/>
      <c r="Q38" s="1191"/>
      <c r="R38" s="1191"/>
      <c r="S38" s="1191"/>
      <c r="T38" s="1191"/>
      <c r="U38" s="1191"/>
      <c r="V38" s="1191"/>
      <c r="W38" s="1191"/>
      <c r="X38" s="1191"/>
      <c r="Y38" s="1191"/>
      <c r="Z38" s="1191"/>
      <c r="AA38" s="1191"/>
      <c r="AB38" s="1191"/>
      <c r="AC38" s="1191"/>
      <c r="AD38" s="1191"/>
      <c r="AE38" s="1191"/>
      <c r="AF38" s="1191"/>
      <c r="AG38" s="1191"/>
      <c r="AH38" s="1191"/>
    </row>
    <row r="39" spans="1:34" ht="102" customHeight="1">
      <c r="A39" s="1010" t="s">
        <v>520</v>
      </c>
      <c r="B39" s="1011"/>
      <c r="C39" s="1064" t="s">
        <v>622</v>
      </c>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row r="41" spans="1:34"/>
    <row r="42" spans="1:34">
      <c r="A42" s="297" t="s">
        <v>256</v>
      </c>
      <c r="B42" s="297"/>
      <c r="C42" s="297"/>
      <c r="D42" s="297"/>
      <c r="E42" s="297"/>
      <c r="F42" s="297"/>
      <c r="G42" s="297"/>
      <c r="H42" s="297"/>
      <c r="I42" s="297"/>
      <c r="J42" s="297"/>
      <c r="K42" s="297"/>
      <c r="L42" s="297"/>
      <c r="M42" s="297"/>
      <c r="N42" s="297"/>
      <c r="O42" s="297"/>
      <c r="P42" s="297"/>
      <c r="Q42" s="297"/>
    </row>
    <row r="43" spans="1:34">
      <c r="A43" s="296" t="s">
        <v>519</v>
      </c>
      <c r="B43" s="296"/>
      <c r="C43" s="296"/>
      <c r="D43" s="296"/>
      <c r="E43" s="296"/>
      <c r="F43" s="296"/>
      <c r="G43" s="296"/>
      <c r="H43" s="296"/>
      <c r="I43" s="296"/>
      <c r="J43" s="296"/>
      <c r="K43" s="296"/>
      <c r="L43" s="296"/>
      <c r="M43" s="296"/>
      <c r="N43" s="296"/>
      <c r="O43" s="296"/>
      <c r="P43" s="296"/>
      <c r="Q43" s="296"/>
    </row>
    <row r="44" spans="1:34"/>
    <row r="45" spans="1:34"/>
    <row r="46" spans="1:34"/>
    <row r="47" spans="1:34"/>
    <row r="48" spans="1:34"/>
    <row r="49"/>
    <row r="50"/>
    <row r="51"/>
    <row r="52"/>
    <row r="53"/>
    <row r="54"/>
    <row r="55"/>
    <row r="56"/>
    <row r="57"/>
    <row r="58"/>
    <row r="59"/>
  </sheetData>
  <mergeCells count="80">
    <mergeCell ref="C38:AH38"/>
    <mergeCell ref="C39:AH39"/>
    <mergeCell ref="U15:X15"/>
    <mergeCell ref="Y15:AB15"/>
    <mergeCell ref="AC15:AF15"/>
    <mergeCell ref="A36:AH36"/>
    <mergeCell ref="C37:AH37"/>
    <mergeCell ref="I20:K20"/>
    <mergeCell ref="C15:L15"/>
    <mergeCell ref="M15:P15"/>
    <mergeCell ref="Q15:T15"/>
    <mergeCell ref="I18:K18"/>
    <mergeCell ref="I19:K19"/>
    <mergeCell ref="A39:B39"/>
    <mergeCell ref="A21:A23"/>
    <mergeCell ref="A24:A26"/>
    <mergeCell ref="A27:A29"/>
    <mergeCell ref="A30:A32"/>
    <mergeCell ref="A33:A35"/>
    <mergeCell ref="A37:B37"/>
    <mergeCell ref="A38:B38"/>
    <mergeCell ref="E14:G14"/>
    <mergeCell ref="I14:J14"/>
    <mergeCell ref="K14:L14"/>
    <mergeCell ref="A12:A14"/>
    <mergeCell ref="B12:D12"/>
    <mergeCell ref="E12:G12"/>
    <mergeCell ref="I12:J12"/>
    <mergeCell ref="K13:L13"/>
    <mergeCell ref="B13:D13"/>
    <mergeCell ref="E13:G13"/>
    <mergeCell ref="K12:L12"/>
    <mergeCell ref="I13:J13"/>
    <mergeCell ref="B14:D14"/>
    <mergeCell ref="K10:L11"/>
    <mergeCell ref="A9:D9"/>
    <mergeCell ref="E9:L9"/>
    <mergeCell ref="M9:Q9"/>
    <mergeCell ref="M10:P10"/>
    <mergeCell ref="Q10:T10"/>
    <mergeCell ref="A10:D11"/>
    <mergeCell ref="E10:G11"/>
    <mergeCell ref="H10:H11"/>
    <mergeCell ref="I10:J11"/>
    <mergeCell ref="R9:S9"/>
    <mergeCell ref="A1:Q1"/>
    <mergeCell ref="A5:D5"/>
    <mergeCell ref="E5:L5"/>
    <mergeCell ref="M5:Q5"/>
    <mergeCell ref="A6:D6"/>
    <mergeCell ref="E6:L6"/>
    <mergeCell ref="M6:Q6"/>
    <mergeCell ref="A3:AH3"/>
    <mergeCell ref="AD6:AH6"/>
    <mergeCell ref="R6:U6"/>
    <mergeCell ref="V6:Y6"/>
    <mergeCell ref="Z6:AC6"/>
    <mergeCell ref="AD5:AH5"/>
    <mergeCell ref="A4:AH4"/>
    <mergeCell ref="R5:U5"/>
    <mergeCell ref="V5:Y5"/>
    <mergeCell ref="M7:Q8"/>
    <mergeCell ref="E7:L8"/>
    <mergeCell ref="A7:D8"/>
    <mergeCell ref="R7:AH7"/>
    <mergeCell ref="R8:S8"/>
    <mergeCell ref="W8:X8"/>
    <mergeCell ref="AB8:AC8"/>
    <mergeCell ref="AD8:AE8"/>
    <mergeCell ref="Z5:AC5"/>
    <mergeCell ref="AG8:AH8"/>
    <mergeCell ref="U10:X10"/>
    <mergeCell ref="Y10:AB10"/>
    <mergeCell ref="AC10:AF10"/>
    <mergeCell ref="AG10:AG11"/>
    <mergeCell ref="AH10:AH11"/>
    <mergeCell ref="W9:X9"/>
    <mergeCell ref="AB9:AC9"/>
    <mergeCell ref="AD9:AE9"/>
    <mergeCell ref="AG9:AH9"/>
  </mergeCells>
  <pageMargins left="0.7" right="0.7" top="0.75" bottom="0.75" header="0.3" footer="0.3"/>
  <pageSetup orientation="portrait" horizontalDpi="203" verticalDpi="20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H119"/>
  <sheetViews>
    <sheetView showGridLines="0" topLeftCell="A2" zoomScale="84" zoomScaleNormal="84" workbookViewId="0">
      <selection activeCell="P23" sqref="O23:P23"/>
    </sheetView>
  </sheetViews>
  <sheetFormatPr baseColWidth="10" defaultColWidth="11.5546875" defaultRowHeight="15" zeroHeight="1"/>
  <cols>
    <col min="1" max="1" width="12.88671875" style="295" customWidth="1"/>
    <col min="2" max="2" width="9.33203125" style="295" bestFit="1" customWidth="1"/>
    <col min="3" max="3" width="8.88671875" style="295" bestFit="1" customWidth="1"/>
    <col min="4" max="4" width="10.88671875" style="295" bestFit="1" customWidth="1"/>
    <col min="5" max="6" width="8.5546875" style="295" bestFit="1" customWidth="1"/>
    <col min="7" max="7" width="14.109375" style="295" customWidth="1"/>
    <col min="8" max="8" width="10.109375" style="295" bestFit="1" customWidth="1"/>
    <col min="9" max="9" width="10.5546875" style="295" bestFit="1" customWidth="1"/>
    <col min="10" max="10" width="9" style="295" bestFit="1"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9.88671875" style="295" customWidth="1"/>
    <col min="17" max="17" width="8.109375" style="295" customWidth="1"/>
    <col min="18" max="19" width="4.6640625" style="295" customWidth="1"/>
    <col min="20" max="20" width="12.44140625" style="295" customWidth="1"/>
    <col min="21" max="21" width="10" style="295" customWidth="1"/>
    <col min="22" max="22" width="11.6640625" style="295" customWidth="1"/>
    <col min="23" max="23" width="4.6640625" style="295" customWidth="1"/>
    <col min="24" max="24" width="8" style="295" customWidth="1"/>
    <col min="25" max="25" width="13.109375" style="295" customWidth="1"/>
    <col min="26" max="26" width="11.6640625" style="295" customWidth="1"/>
    <col min="27" max="27" width="13.33203125" style="295" customWidth="1"/>
    <col min="28" max="28" width="8.109375" style="295" customWidth="1"/>
    <col min="29" max="29" width="8" style="295" customWidth="1"/>
    <col min="30" max="30" width="4.6640625" style="295" customWidth="1"/>
    <col min="31" max="31" width="9" style="295" customWidth="1"/>
    <col min="32" max="32" width="12.109375" style="295" customWidth="1"/>
    <col min="33" max="33" width="4.6640625" style="295" customWidth="1"/>
    <col min="34" max="34" width="7.44140625" style="295" customWidth="1"/>
    <col min="35" max="16384" width="11.5546875" style="295"/>
  </cols>
  <sheetData>
    <row r="1" spans="1:34" ht="154.5" customHeight="1">
      <c r="A1" s="948" t="s">
        <v>533</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row>
    <row r="2" spans="1:34"/>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row>
    <row r="4" spans="1:34" ht="37.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952" t="s">
        <v>1</v>
      </c>
      <c r="B5" s="952"/>
      <c r="C5" s="952"/>
      <c r="D5" s="952"/>
      <c r="E5" s="953" t="s">
        <v>2</v>
      </c>
      <c r="F5" s="953"/>
      <c r="G5" s="953"/>
      <c r="H5" s="953"/>
      <c r="I5" s="953"/>
      <c r="J5" s="953"/>
      <c r="K5" s="953"/>
      <c r="L5" s="953"/>
      <c r="M5" s="954" t="s">
        <v>3</v>
      </c>
      <c r="N5" s="954"/>
      <c r="O5" s="954"/>
      <c r="P5" s="954"/>
      <c r="Q5" s="954"/>
      <c r="R5" s="955" t="s">
        <v>590</v>
      </c>
      <c r="S5" s="955"/>
      <c r="T5" s="955"/>
      <c r="U5" s="955"/>
      <c r="V5" s="956" t="s">
        <v>591</v>
      </c>
      <c r="W5" s="956"/>
      <c r="X5" s="956"/>
      <c r="Y5" s="956"/>
      <c r="Z5" s="957" t="s">
        <v>5</v>
      </c>
      <c r="AA5" s="957"/>
      <c r="AB5" s="957"/>
      <c r="AC5" s="957"/>
      <c r="AD5" s="958" t="s">
        <v>6</v>
      </c>
      <c r="AE5" s="958"/>
      <c r="AF5" s="958"/>
      <c r="AG5" s="958"/>
      <c r="AH5" s="958"/>
    </row>
    <row r="6" spans="1:34" s="305" customFormat="1" ht="96" customHeight="1">
      <c r="A6" s="966" t="s">
        <v>100</v>
      </c>
      <c r="B6" s="966"/>
      <c r="C6" s="966"/>
      <c r="D6" s="966"/>
      <c r="E6" s="967" t="s">
        <v>549</v>
      </c>
      <c r="F6" s="967"/>
      <c r="G6" s="967"/>
      <c r="H6" s="967"/>
      <c r="I6" s="967"/>
      <c r="J6" s="967"/>
      <c r="K6" s="967"/>
      <c r="L6" s="967"/>
      <c r="M6" s="967" t="s">
        <v>548</v>
      </c>
      <c r="N6" s="967"/>
      <c r="O6" s="967"/>
      <c r="P6" s="967"/>
      <c r="Q6" s="967"/>
      <c r="R6" s="1128" t="s">
        <v>547</v>
      </c>
      <c r="S6" s="1218"/>
      <c r="T6" s="1218"/>
      <c r="U6" s="1129"/>
      <c r="V6" s="1128" t="s">
        <v>614</v>
      </c>
      <c r="W6" s="1218"/>
      <c r="X6" s="1218"/>
      <c r="Y6" s="1129"/>
      <c r="Z6" s="968" t="s">
        <v>103</v>
      </c>
      <c r="AA6" s="968"/>
      <c r="AB6" s="968"/>
      <c r="AC6" s="968"/>
      <c r="AD6" s="968" t="s">
        <v>615</v>
      </c>
      <c r="AE6" s="968"/>
      <c r="AF6" s="968"/>
      <c r="AG6" s="968"/>
      <c r="AH6" s="968"/>
    </row>
    <row r="7" spans="1:34" ht="25.5" customHeight="1">
      <c r="A7" s="1188" t="s">
        <v>7</v>
      </c>
      <c r="B7" s="1188"/>
      <c r="C7" s="1188"/>
      <c r="D7" s="1188"/>
      <c r="E7" s="1189" t="s">
        <v>8</v>
      </c>
      <c r="F7" s="1189"/>
      <c r="G7" s="1189"/>
      <c r="H7" s="1189"/>
      <c r="I7" s="1189"/>
      <c r="J7" s="1189"/>
      <c r="K7" s="1189"/>
      <c r="L7" s="1189"/>
      <c r="M7" s="1190" t="s">
        <v>12</v>
      </c>
      <c r="N7" s="1190"/>
      <c r="O7" s="1190"/>
      <c r="P7" s="1190"/>
      <c r="Q7" s="1190"/>
      <c r="R7" s="1187" t="s">
        <v>4</v>
      </c>
      <c r="S7" s="1187"/>
      <c r="T7" s="1187"/>
      <c r="U7" s="1187"/>
      <c r="V7" s="1187"/>
      <c r="W7" s="1187"/>
      <c r="X7" s="1187"/>
      <c r="Y7" s="1187"/>
      <c r="Z7" s="1187"/>
      <c r="AA7" s="1187"/>
      <c r="AB7" s="1187"/>
      <c r="AC7" s="1187"/>
      <c r="AD7" s="1187"/>
      <c r="AE7" s="1187"/>
      <c r="AF7" s="1187"/>
      <c r="AG7" s="1187"/>
      <c r="AH7" s="1187"/>
    </row>
    <row r="8" spans="1:34" ht="42.75" customHeight="1">
      <c r="A8" s="1188"/>
      <c r="B8" s="1188"/>
      <c r="C8" s="1188"/>
      <c r="D8" s="1188"/>
      <c r="E8" s="1189"/>
      <c r="F8" s="1189"/>
      <c r="G8" s="1189"/>
      <c r="H8" s="1189"/>
      <c r="I8" s="1189"/>
      <c r="J8" s="1189"/>
      <c r="K8" s="1189"/>
      <c r="L8" s="1189"/>
      <c r="M8" s="1190"/>
      <c r="N8" s="1190"/>
      <c r="O8" s="1190"/>
      <c r="P8" s="1190"/>
      <c r="Q8" s="1190"/>
      <c r="R8" s="1185" t="s">
        <v>592</v>
      </c>
      <c r="S8" s="1185"/>
      <c r="T8" s="330" t="s">
        <v>593</v>
      </c>
      <c r="U8" s="330" t="s">
        <v>594</v>
      </c>
      <c r="V8" s="330" t="s">
        <v>595</v>
      </c>
      <c r="W8" s="1185" t="s">
        <v>596</v>
      </c>
      <c r="X8" s="1185"/>
      <c r="Y8" s="330" t="s">
        <v>597</v>
      </c>
      <c r="Z8" s="330" t="s">
        <v>598</v>
      </c>
      <c r="AA8" s="330" t="s">
        <v>599</v>
      </c>
      <c r="AB8" s="1202" t="s">
        <v>600</v>
      </c>
      <c r="AC8" s="1203"/>
      <c r="AD8" s="1202" t="s">
        <v>601</v>
      </c>
      <c r="AE8" s="1203"/>
      <c r="AF8" s="330" t="s">
        <v>602</v>
      </c>
      <c r="AG8" s="1202" t="s">
        <v>603</v>
      </c>
      <c r="AH8" s="1203"/>
    </row>
    <row r="9" spans="1:34" ht="58.5" customHeight="1">
      <c r="A9" s="959" t="s">
        <v>104</v>
      </c>
      <c r="B9" s="959"/>
      <c r="C9" s="959"/>
      <c r="D9" s="959"/>
      <c r="E9" s="960" t="s">
        <v>104</v>
      </c>
      <c r="F9" s="961"/>
      <c r="G9" s="961"/>
      <c r="H9" s="961"/>
      <c r="I9" s="961"/>
      <c r="J9" s="961"/>
      <c r="K9" s="961"/>
      <c r="L9" s="962"/>
      <c r="M9" s="1204" t="s">
        <v>22</v>
      </c>
      <c r="N9" s="1204"/>
      <c r="O9" s="1204"/>
      <c r="P9" s="1204"/>
      <c r="Q9" s="1204"/>
      <c r="R9" s="990" t="s">
        <v>531</v>
      </c>
      <c r="S9" s="991"/>
      <c r="T9" s="304" t="s">
        <v>531</v>
      </c>
      <c r="U9" s="304" t="s">
        <v>531</v>
      </c>
      <c r="V9" s="304" t="s">
        <v>531</v>
      </c>
      <c r="W9" s="990" t="s">
        <v>531</v>
      </c>
      <c r="X9" s="991"/>
      <c r="Y9" s="304" t="s">
        <v>531</v>
      </c>
      <c r="Z9" s="304" t="s">
        <v>531</v>
      </c>
      <c r="AA9" s="304" t="s">
        <v>531</v>
      </c>
      <c r="AB9" s="990" t="s">
        <v>531</v>
      </c>
      <c r="AC9" s="991"/>
      <c r="AD9" s="990" t="s">
        <v>531</v>
      </c>
      <c r="AE9" s="991"/>
      <c r="AF9" s="304" t="s">
        <v>531</v>
      </c>
      <c r="AG9" s="990" t="s">
        <v>531</v>
      </c>
      <c r="AH9" s="991"/>
    </row>
    <row r="10" spans="1:34" s="301" customFormat="1" ht="15" customHeight="1">
      <c r="A10" s="981" t="s">
        <v>500</v>
      </c>
      <c r="B10" s="981"/>
      <c r="C10" s="981"/>
      <c r="D10" s="981"/>
      <c r="E10" s="1052" t="s">
        <v>530</v>
      </c>
      <c r="F10" s="1052"/>
      <c r="G10" s="1052"/>
      <c r="H10" s="984" t="s">
        <v>10</v>
      </c>
      <c r="I10" s="985" t="s">
        <v>529</v>
      </c>
      <c r="J10" s="985"/>
      <c r="K10" s="986" t="s">
        <v>528</v>
      </c>
      <c r="L10" s="986"/>
      <c r="M10" s="987">
        <v>2018</v>
      </c>
      <c r="N10" s="988"/>
      <c r="O10" s="988"/>
      <c r="P10" s="988"/>
      <c r="Q10" s="988">
        <v>2019</v>
      </c>
      <c r="R10" s="988"/>
      <c r="S10" s="988"/>
      <c r="T10" s="988"/>
      <c r="U10" s="988">
        <v>2020</v>
      </c>
      <c r="V10" s="988"/>
      <c r="W10" s="988"/>
      <c r="X10" s="988"/>
      <c r="Y10" s="988">
        <v>2021</v>
      </c>
      <c r="Z10" s="988"/>
      <c r="AA10" s="988"/>
      <c r="AB10" s="988"/>
      <c r="AC10" s="988">
        <v>2022</v>
      </c>
      <c r="AD10" s="988"/>
      <c r="AE10" s="988"/>
      <c r="AF10" s="988"/>
      <c r="AG10" s="989" t="s">
        <v>534</v>
      </c>
      <c r="AH10" s="979" t="s">
        <v>607</v>
      </c>
    </row>
    <row r="11" spans="1:34" s="301" customFormat="1" ht="24.75" customHeight="1" thickBot="1">
      <c r="A11" s="1214"/>
      <c r="B11" s="1214"/>
      <c r="C11" s="1214"/>
      <c r="D11" s="1214"/>
      <c r="E11" s="982"/>
      <c r="F11" s="982"/>
      <c r="G11" s="982"/>
      <c r="H11" s="1215"/>
      <c r="I11" s="1216"/>
      <c r="J11" s="1216"/>
      <c r="K11" s="1217"/>
      <c r="L11" s="1217"/>
      <c r="M11" s="370" t="s">
        <v>23</v>
      </c>
      <c r="N11" s="370" t="s">
        <v>24</v>
      </c>
      <c r="O11" s="375" t="s">
        <v>25</v>
      </c>
      <c r="P11" s="375" t="s">
        <v>609</v>
      </c>
      <c r="Q11" s="375" t="s">
        <v>23</v>
      </c>
      <c r="R11" s="370" t="s">
        <v>24</v>
      </c>
      <c r="S11" s="370" t="s">
        <v>25</v>
      </c>
      <c r="T11" s="370" t="s">
        <v>609</v>
      </c>
      <c r="U11" s="370" t="s">
        <v>23</v>
      </c>
      <c r="V11" s="370" t="s">
        <v>24</v>
      </c>
      <c r="W11" s="370" t="s">
        <v>25</v>
      </c>
      <c r="X11" s="370" t="s">
        <v>609</v>
      </c>
      <c r="Y11" s="370" t="s">
        <v>23</v>
      </c>
      <c r="Z11" s="370" t="s">
        <v>24</v>
      </c>
      <c r="AA11" s="370" t="s">
        <v>25</v>
      </c>
      <c r="AB11" s="370" t="s">
        <v>609</v>
      </c>
      <c r="AC11" s="370" t="s">
        <v>23</v>
      </c>
      <c r="AD11" s="370" t="s">
        <v>24</v>
      </c>
      <c r="AE11" s="370" t="s">
        <v>25</v>
      </c>
      <c r="AF11" s="374" t="s">
        <v>609</v>
      </c>
      <c r="AG11" s="989"/>
      <c r="AH11" s="980"/>
    </row>
    <row r="12" spans="1:34" s="301" customFormat="1" ht="83.1" customHeight="1">
      <c r="A12" s="1219" t="s">
        <v>606</v>
      </c>
      <c r="B12" s="1210" t="s">
        <v>307</v>
      </c>
      <c r="C12" s="1210"/>
      <c r="D12" s="1210"/>
      <c r="E12" s="1211">
        <v>1</v>
      </c>
      <c r="F12" s="1211"/>
      <c r="G12" s="1211"/>
      <c r="H12" s="319" t="s">
        <v>33</v>
      </c>
      <c r="I12" s="1210" t="s">
        <v>330</v>
      </c>
      <c r="J12" s="1210"/>
      <c r="K12" s="1212" t="s">
        <v>546</v>
      </c>
      <c r="L12" s="1213"/>
      <c r="M12" s="320">
        <v>0.5</v>
      </c>
      <c r="N12" s="320">
        <v>0.5</v>
      </c>
      <c r="O12" s="326">
        <v>0</v>
      </c>
      <c r="P12" s="387">
        <f>SUM(M12:O12)</f>
        <v>1</v>
      </c>
      <c r="Q12" s="308"/>
      <c r="R12" s="393"/>
      <c r="S12" s="393"/>
      <c r="T12" s="394">
        <f>SUM(Q12:S12)</f>
        <v>0</v>
      </c>
      <c r="U12" s="393"/>
      <c r="V12" s="393"/>
      <c r="W12" s="393"/>
      <c r="X12" s="394">
        <f>SUM(U12:W12)</f>
        <v>0</v>
      </c>
      <c r="Y12" s="393"/>
      <c r="Z12" s="393"/>
      <c r="AA12" s="393"/>
      <c r="AB12" s="394">
        <f>SUM(Y12:AA12)</f>
        <v>0</v>
      </c>
      <c r="AC12" s="393"/>
      <c r="AD12" s="393"/>
      <c r="AE12" s="393"/>
      <c r="AF12" s="394">
        <f>SUM(AC12:AE12)</f>
        <v>0</v>
      </c>
      <c r="AG12" s="393">
        <f>SUM(AF12,AB12,X12,T12,P12)</f>
        <v>1</v>
      </c>
      <c r="AH12" s="395">
        <f>AG12/E12</f>
        <v>1</v>
      </c>
    </row>
    <row r="13" spans="1:34" s="301" customFormat="1" ht="93" customHeight="1">
      <c r="A13" s="1220"/>
      <c r="B13" s="990" t="s">
        <v>310</v>
      </c>
      <c r="C13" s="1089"/>
      <c r="D13" s="991"/>
      <c r="E13" s="992">
        <v>1</v>
      </c>
      <c r="F13" s="1110"/>
      <c r="G13" s="993"/>
      <c r="H13" s="304" t="s">
        <v>33</v>
      </c>
      <c r="I13" s="990" t="s">
        <v>311</v>
      </c>
      <c r="J13" s="991"/>
      <c r="K13" s="992" t="s">
        <v>331</v>
      </c>
      <c r="L13" s="993"/>
      <c r="M13" s="318">
        <v>0.25</v>
      </c>
      <c r="N13" s="318">
        <v>0.25</v>
      </c>
      <c r="O13" s="318">
        <v>0</v>
      </c>
      <c r="P13" s="387">
        <f t="shared" ref="P13:P14" si="0">SUM(M13:O13)</f>
        <v>0.5</v>
      </c>
      <c r="Q13" s="308"/>
      <c r="R13" s="393"/>
      <c r="S13" s="393"/>
      <c r="T13" s="394">
        <f t="shared" ref="T13:T14" si="1">SUM(Q13:S13)</f>
        <v>0</v>
      </c>
      <c r="U13" s="393"/>
      <c r="V13" s="393"/>
      <c r="W13" s="393"/>
      <c r="X13" s="394">
        <f t="shared" ref="X13:X14" si="2">SUM(U13:W13)</f>
        <v>0</v>
      </c>
      <c r="Y13" s="393"/>
      <c r="Z13" s="393"/>
      <c r="AA13" s="393"/>
      <c r="AB13" s="394">
        <f t="shared" ref="AB13:AB14" si="3">SUM(Y13:AA13)</f>
        <v>0</v>
      </c>
      <c r="AC13" s="393"/>
      <c r="AD13" s="393"/>
      <c r="AE13" s="393"/>
      <c r="AF13" s="394">
        <f t="shared" ref="AF13:AF14" si="4">SUM(AC13:AE13)</f>
        <v>0</v>
      </c>
      <c r="AG13" s="393">
        <f t="shared" ref="AG13:AG14" si="5">SUM(AF13,AB13,X13,T13,P13)</f>
        <v>0.5</v>
      </c>
      <c r="AH13" s="395">
        <f t="shared" ref="AH13:AH14" si="6">AG13/E13</f>
        <v>0.5</v>
      </c>
    </row>
    <row r="14" spans="1:34" s="301" customFormat="1" ht="96.6" customHeight="1">
      <c r="A14" s="1221"/>
      <c r="B14" s="1105" t="s">
        <v>612</v>
      </c>
      <c r="C14" s="1105"/>
      <c r="D14" s="1105"/>
      <c r="E14" s="1209">
        <v>50</v>
      </c>
      <c r="F14" s="1209"/>
      <c r="G14" s="1209"/>
      <c r="H14" s="371" t="s">
        <v>112</v>
      </c>
      <c r="I14" s="1045" t="s">
        <v>312</v>
      </c>
      <c r="J14" s="1046"/>
      <c r="K14" s="1002" t="s">
        <v>613</v>
      </c>
      <c r="L14" s="1000"/>
      <c r="M14" s="389">
        <v>0</v>
      </c>
      <c r="N14" s="389">
        <v>0</v>
      </c>
      <c r="O14" s="390">
        <v>30</v>
      </c>
      <c r="P14" s="391">
        <f t="shared" si="0"/>
        <v>30</v>
      </c>
      <c r="Q14" s="392"/>
      <c r="R14" s="393"/>
      <c r="S14" s="393"/>
      <c r="T14" s="394">
        <f t="shared" si="1"/>
        <v>0</v>
      </c>
      <c r="U14" s="393"/>
      <c r="V14" s="393"/>
      <c r="W14" s="393"/>
      <c r="X14" s="394">
        <f t="shared" si="2"/>
        <v>0</v>
      </c>
      <c r="Y14" s="393"/>
      <c r="Z14" s="393"/>
      <c r="AA14" s="393"/>
      <c r="AB14" s="394">
        <f t="shared" si="3"/>
        <v>0</v>
      </c>
      <c r="AC14" s="393"/>
      <c r="AD14" s="393"/>
      <c r="AE14" s="393"/>
      <c r="AF14" s="394">
        <f t="shared" si="4"/>
        <v>0</v>
      </c>
      <c r="AG14" s="393">
        <f t="shared" si="5"/>
        <v>30</v>
      </c>
      <c r="AH14" s="395">
        <f t="shared" si="6"/>
        <v>0.6</v>
      </c>
    </row>
    <row r="15" spans="1:34" ht="22.5">
      <c r="A15" s="1222" t="s">
        <v>527</v>
      </c>
      <c r="B15" s="1222"/>
      <c r="C15" s="1222"/>
      <c r="D15" s="1222"/>
      <c r="E15" s="1222"/>
      <c r="F15" s="1222"/>
      <c r="G15" s="1222"/>
      <c r="H15" s="1222"/>
      <c r="I15" s="1222"/>
      <c r="J15" s="1222"/>
      <c r="K15" s="1222"/>
      <c r="L15" s="1222"/>
      <c r="M15" s="1198">
        <f>((P12/$E$12)+(P13/$E$13)+(P14/$E$14))/COUNT(P12:P14)</f>
        <v>0.70000000000000007</v>
      </c>
      <c r="N15" s="1199"/>
      <c r="O15" s="1199"/>
      <c r="P15" s="1200"/>
      <c r="Q15" s="1198">
        <f t="shared" ref="Q15" si="7">((T12/$E$12)+(T13/$E$13)+(T14/$E$14))/COUNT(T11:T14)</f>
        <v>0</v>
      </c>
      <c r="R15" s="1199"/>
      <c r="S15" s="1199"/>
      <c r="T15" s="1200"/>
      <c r="U15" s="1198">
        <f t="shared" ref="U15" si="8">((X12/$E$12)+(X13/$E$13)+(X14/$E$14))/COUNT(X11:X14)</f>
        <v>0</v>
      </c>
      <c r="V15" s="1199"/>
      <c r="W15" s="1199"/>
      <c r="X15" s="1200"/>
      <c r="Y15" s="1198">
        <f t="shared" ref="Y15" si="9">((AB12/$E$12)+(AB13/$E$13)+(AB14/$E$14))/COUNT(AB11:AB14)</f>
        <v>0</v>
      </c>
      <c r="Z15" s="1199"/>
      <c r="AA15" s="1199"/>
      <c r="AB15" s="1200"/>
      <c r="AC15" s="1198">
        <f t="shared" ref="AC15" si="10">((AF12/$E$12)+(AF13/$E$13)+(AF14/$E$14))/COUNT(AF11:AF14)</f>
        <v>0</v>
      </c>
      <c r="AD15" s="1199"/>
      <c r="AE15" s="1199"/>
      <c r="AF15" s="1200"/>
      <c r="AG15" s="379">
        <f>SUM(M15:AF15)</f>
        <v>0.70000000000000007</v>
      </c>
      <c r="AH15" s="388">
        <f>AVERAGE(AH12:AH14)</f>
        <v>0.70000000000000007</v>
      </c>
    </row>
    <row r="16" spans="1:34"/>
    <row r="17" spans="1:17">
      <c r="L17" s="441">
        <v>2018</v>
      </c>
      <c r="M17" s="441">
        <v>2019</v>
      </c>
      <c r="N17" s="441">
        <v>2020</v>
      </c>
      <c r="O17" s="441">
        <v>2021</v>
      </c>
      <c r="P17" s="441">
        <v>2022</v>
      </c>
    </row>
    <row r="18" spans="1:17">
      <c r="A18" s="1115"/>
      <c r="B18" s="1115"/>
      <c r="C18" s="1115"/>
      <c r="D18" s="1115"/>
      <c r="E18" s="1115"/>
      <c r="F18" s="1115"/>
      <c r="G18" s="1115"/>
      <c r="H18" s="1115"/>
      <c r="I18" s="1099" t="s">
        <v>526</v>
      </c>
      <c r="J18" s="1100"/>
      <c r="K18" s="1101"/>
      <c r="L18" s="630" t="s">
        <v>961</v>
      </c>
      <c r="M18" s="300" t="s">
        <v>962</v>
      </c>
      <c r="N18" s="300" t="s">
        <v>963</v>
      </c>
      <c r="O18" s="300" t="s">
        <v>964</v>
      </c>
      <c r="P18" s="300" t="s">
        <v>965</v>
      </c>
    </row>
    <row r="19" spans="1:17">
      <c r="A19" s="1115"/>
      <c r="B19" s="1115"/>
      <c r="C19" s="1115"/>
      <c r="D19" s="1115"/>
      <c r="E19" s="1115"/>
      <c r="F19" s="1115"/>
      <c r="G19" s="1115"/>
      <c r="H19" s="1115"/>
      <c r="I19" s="1102" t="s">
        <v>525</v>
      </c>
      <c r="J19" s="1103"/>
      <c r="K19" s="1104"/>
      <c r="L19" s="299" t="s">
        <v>966</v>
      </c>
      <c r="M19" s="631" t="s">
        <v>967</v>
      </c>
      <c r="N19" s="299" t="s">
        <v>968</v>
      </c>
      <c r="O19" s="299" t="s">
        <v>969</v>
      </c>
      <c r="P19" s="299" t="s">
        <v>970</v>
      </c>
    </row>
    <row r="20" spans="1:17">
      <c r="A20" s="1115"/>
      <c r="B20" s="1115"/>
      <c r="C20" s="1115"/>
      <c r="D20" s="1115"/>
      <c r="E20" s="1115"/>
      <c r="F20" s="1115"/>
      <c r="G20" s="1115"/>
      <c r="H20" s="1115"/>
      <c r="I20" s="1090" t="s">
        <v>524</v>
      </c>
      <c r="J20" s="1091"/>
      <c r="K20" s="1092"/>
      <c r="L20" s="632" t="s">
        <v>523</v>
      </c>
      <c r="M20" s="298" t="s">
        <v>961</v>
      </c>
      <c r="N20" s="298" t="s">
        <v>962</v>
      </c>
      <c r="O20" s="298" t="s">
        <v>963</v>
      </c>
      <c r="P20" s="298" t="s">
        <v>964</v>
      </c>
    </row>
    <row r="21" spans="1:17">
      <c r="A21" s="1026"/>
      <c r="B21" s="376"/>
      <c r="C21" s="357"/>
      <c r="D21" s="359"/>
      <c r="E21" s="359"/>
      <c r="F21" s="359"/>
      <c r="G21" s="359"/>
      <c r="H21" s="359"/>
      <c r="I21" s="359"/>
      <c r="J21" s="359"/>
      <c r="K21" s="359"/>
      <c r="L21" s="359"/>
      <c r="M21" s="359"/>
      <c r="N21" s="359"/>
      <c r="O21" s="359"/>
      <c r="P21" s="359"/>
      <c r="Q21" s="359"/>
    </row>
    <row r="22" spans="1:17">
      <c r="A22" s="1026"/>
      <c r="B22" s="376"/>
      <c r="C22" s="357"/>
      <c r="D22" s="359"/>
      <c r="E22" s="359"/>
      <c r="F22" s="359"/>
      <c r="G22" s="359"/>
      <c r="H22" s="359"/>
      <c r="I22" s="359"/>
      <c r="J22" s="359"/>
      <c r="K22" s="359"/>
      <c r="L22" s="359"/>
      <c r="M22" s="359"/>
      <c r="N22" s="359"/>
      <c r="O22" s="359"/>
      <c r="P22" s="359"/>
      <c r="Q22" s="359"/>
    </row>
    <row r="23" spans="1:17">
      <c r="A23" s="1026"/>
      <c r="B23" s="376"/>
      <c r="C23" s="357"/>
      <c r="D23" s="359"/>
      <c r="E23" s="359"/>
      <c r="F23" s="359"/>
      <c r="G23" s="359"/>
      <c r="H23" s="359"/>
      <c r="I23" s="359"/>
      <c r="J23" s="359"/>
      <c r="K23" s="359"/>
      <c r="L23" s="359"/>
      <c r="M23" s="359"/>
      <c r="N23" s="359"/>
      <c r="O23" s="359"/>
      <c r="P23" s="359"/>
      <c r="Q23" s="359"/>
    </row>
    <row r="24" spans="1:17">
      <c r="A24" s="1008"/>
      <c r="B24" s="366"/>
      <c r="C24" s="365" t="s">
        <v>610</v>
      </c>
      <c r="D24" s="364"/>
      <c r="E24" s="359"/>
      <c r="F24" s="359"/>
      <c r="G24" s="359"/>
      <c r="H24" s="359"/>
      <c r="I24" s="359"/>
      <c r="J24" s="359"/>
      <c r="K24" s="359"/>
      <c r="L24" s="359"/>
      <c r="M24" s="359"/>
      <c r="N24" s="359"/>
      <c r="O24" s="359"/>
      <c r="P24" s="359"/>
      <c r="Q24" s="359"/>
    </row>
    <row r="25" spans="1:17">
      <c r="A25" s="1008"/>
      <c r="B25" s="366">
        <v>2018</v>
      </c>
      <c r="C25" s="365">
        <v>0.7</v>
      </c>
      <c r="D25" s="364"/>
      <c r="E25" s="359"/>
      <c r="F25" s="359"/>
      <c r="G25" s="359"/>
      <c r="H25" s="359"/>
      <c r="I25" s="359"/>
      <c r="J25" s="359"/>
      <c r="K25" s="359"/>
      <c r="L25" s="359"/>
      <c r="M25" s="359"/>
      <c r="N25" s="359"/>
      <c r="O25" s="359"/>
      <c r="P25" s="359"/>
      <c r="Q25" s="359"/>
    </row>
    <row r="26" spans="1:17">
      <c r="A26" s="1008"/>
      <c r="B26" s="366">
        <v>2019</v>
      </c>
      <c r="C26" s="365">
        <v>0</v>
      </c>
      <c r="D26" s="364"/>
      <c r="E26" s="359"/>
      <c r="F26" s="359"/>
      <c r="G26" s="359"/>
      <c r="H26" s="359"/>
      <c r="I26" s="359"/>
      <c r="J26" s="359"/>
      <c r="K26" s="359"/>
      <c r="L26" s="359"/>
      <c r="M26" s="359"/>
      <c r="N26" s="359"/>
      <c r="O26" s="359"/>
      <c r="P26" s="359"/>
      <c r="Q26" s="359"/>
    </row>
    <row r="27" spans="1:17">
      <c r="A27" s="1008"/>
      <c r="B27" s="366">
        <v>2020</v>
      </c>
      <c r="C27" s="365">
        <v>0</v>
      </c>
      <c r="D27" s="364"/>
      <c r="E27" s="359"/>
      <c r="F27" s="359"/>
      <c r="G27" s="359"/>
      <c r="H27" s="359"/>
      <c r="I27" s="359"/>
      <c r="J27" s="359"/>
      <c r="K27" s="359"/>
      <c r="L27" s="359"/>
      <c r="M27" s="359"/>
      <c r="N27" s="359"/>
      <c r="O27" s="359"/>
      <c r="P27" s="359"/>
      <c r="Q27" s="359"/>
    </row>
    <row r="28" spans="1:17">
      <c r="A28" s="1008"/>
      <c r="B28" s="366">
        <v>2021</v>
      </c>
      <c r="C28" s="365">
        <v>0</v>
      </c>
      <c r="D28" s="364"/>
      <c r="E28" s="359"/>
      <c r="F28" s="359"/>
      <c r="G28" s="359"/>
      <c r="H28" s="359"/>
      <c r="I28" s="359"/>
      <c r="J28" s="359"/>
      <c r="K28" s="359"/>
      <c r="L28" s="359"/>
      <c r="M28" s="359"/>
      <c r="N28" s="359"/>
      <c r="O28" s="359"/>
      <c r="P28" s="359"/>
      <c r="Q28" s="359"/>
    </row>
    <row r="29" spans="1:17">
      <c r="A29" s="1008"/>
      <c r="B29" s="366">
        <v>2022</v>
      </c>
      <c r="C29" s="365">
        <v>0</v>
      </c>
      <c r="D29" s="364"/>
      <c r="E29" s="359"/>
      <c r="F29" s="359"/>
      <c r="G29" s="359"/>
      <c r="H29" s="359"/>
      <c r="I29" s="359"/>
      <c r="J29" s="359"/>
      <c r="K29" s="359"/>
      <c r="L29" s="359"/>
      <c r="M29" s="359"/>
      <c r="N29" s="359"/>
      <c r="O29" s="359"/>
      <c r="P29" s="359"/>
      <c r="Q29" s="359"/>
    </row>
    <row r="30" spans="1:17">
      <c r="A30" s="1008"/>
      <c r="B30" s="366"/>
      <c r="C30" s="365"/>
      <c r="D30" s="364"/>
      <c r="E30" s="359"/>
      <c r="F30" s="359"/>
      <c r="G30" s="359"/>
      <c r="H30" s="359"/>
      <c r="I30" s="359"/>
      <c r="J30" s="359"/>
      <c r="K30" s="359"/>
      <c r="L30" s="359"/>
      <c r="M30" s="359"/>
      <c r="N30" s="359"/>
      <c r="O30" s="359"/>
      <c r="P30" s="359"/>
      <c r="Q30" s="359"/>
    </row>
    <row r="31" spans="1:17">
      <c r="A31" s="1008"/>
      <c r="B31" s="366"/>
      <c r="C31" s="365"/>
      <c r="D31" s="364"/>
      <c r="E31" s="359"/>
      <c r="F31" s="359"/>
      <c r="G31" s="359"/>
      <c r="H31" s="359"/>
      <c r="I31" s="359"/>
      <c r="J31" s="359"/>
      <c r="K31" s="359"/>
      <c r="L31" s="359"/>
      <c r="M31" s="359"/>
      <c r="N31" s="359"/>
      <c r="O31" s="359"/>
      <c r="P31" s="359"/>
      <c r="Q31" s="359"/>
    </row>
    <row r="32" spans="1:17">
      <c r="A32" s="1008"/>
      <c r="B32" s="366"/>
      <c r="C32" s="365"/>
      <c r="D32" s="364"/>
      <c r="E32" s="359"/>
      <c r="F32" s="359"/>
      <c r="G32" s="359"/>
      <c r="H32" s="359"/>
      <c r="I32" s="359"/>
      <c r="J32" s="359"/>
      <c r="K32" s="359"/>
      <c r="L32" s="359"/>
      <c r="M32" s="359"/>
      <c r="N32" s="359"/>
      <c r="O32" s="359"/>
      <c r="P32" s="359"/>
      <c r="Q32" s="359"/>
    </row>
    <row r="33" spans="1:34">
      <c r="A33" s="1026"/>
      <c r="B33" s="376"/>
      <c r="C33" s="357"/>
      <c r="D33" s="359"/>
      <c r="E33" s="359"/>
      <c r="F33" s="359"/>
      <c r="G33" s="359"/>
      <c r="H33" s="359"/>
      <c r="I33" s="359"/>
      <c r="J33" s="359"/>
      <c r="K33" s="359"/>
      <c r="L33" s="359"/>
      <c r="M33" s="359"/>
      <c r="N33" s="359"/>
      <c r="O33" s="359"/>
      <c r="P33" s="359"/>
      <c r="Q33" s="359"/>
    </row>
    <row r="34" spans="1:34">
      <c r="A34" s="1026"/>
      <c r="B34" s="376"/>
      <c r="C34" s="357"/>
      <c r="D34" s="359"/>
      <c r="E34" s="359"/>
      <c r="F34" s="359"/>
      <c r="G34" s="359"/>
      <c r="H34" s="359"/>
      <c r="I34" s="359"/>
      <c r="J34" s="359"/>
      <c r="K34" s="359"/>
      <c r="L34" s="359"/>
      <c r="M34" s="359"/>
      <c r="N34" s="359"/>
      <c r="O34" s="359"/>
      <c r="P34" s="359"/>
      <c r="Q34" s="359"/>
    </row>
    <row r="35" spans="1:34">
      <c r="A35" s="1026"/>
      <c r="B35" s="376"/>
      <c r="C35" s="357"/>
      <c r="D35" s="359"/>
      <c r="E35" s="359"/>
      <c r="F35" s="359"/>
      <c r="G35" s="359"/>
      <c r="H35" s="359"/>
      <c r="I35" s="359"/>
      <c r="J35" s="359"/>
      <c r="K35" s="359"/>
      <c r="L35" s="359"/>
      <c r="M35" s="359"/>
      <c r="N35" s="359"/>
      <c r="O35" s="359"/>
      <c r="P35" s="359"/>
      <c r="Q35" s="359"/>
    </row>
    <row r="36" spans="1:34">
      <c r="A36" s="1062" t="s">
        <v>608</v>
      </c>
      <c r="B36" s="1063"/>
      <c r="C36" s="1063"/>
      <c r="D36" s="1063"/>
      <c r="E36" s="1063"/>
      <c r="F36" s="1063"/>
      <c r="G36" s="1063"/>
      <c r="H36" s="1063"/>
      <c r="I36" s="1063"/>
      <c r="J36" s="1063"/>
      <c r="K36" s="1063"/>
      <c r="L36" s="1063"/>
      <c r="M36" s="1063"/>
      <c r="N36" s="1063"/>
      <c r="O36" s="1063"/>
      <c r="P36" s="1063"/>
      <c r="Q36" s="1063"/>
      <c r="R36" s="1063"/>
      <c r="S36" s="1063"/>
      <c r="T36" s="1063"/>
      <c r="U36" s="1063"/>
      <c r="V36" s="1063"/>
      <c r="W36" s="1063"/>
      <c r="X36" s="1063"/>
      <c r="Y36" s="1063"/>
      <c r="Z36" s="1063"/>
      <c r="AA36" s="1063"/>
      <c r="AB36" s="1063"/>
      <c r="AC36" s="1063"/>
      <c r="AD36" s="1063"/>
      <c r="AE36" s="1063"/>
      <c r="AF36" s="1063"/>
      <c r="AG36" s="1063"/>
      <c r="AH36" s="1063"/>
    </row>
    <row r="37" spans="1:34" ht="15" customHeight="1">
      <c r="A37" s="1010" t="s">
        <v>522</v>
      </c>
      <c r="B37" s="1029"/>
      <c r="C37" s="1064" t="s">
        <v>545</v>
      </c>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row>
    <row r="38" spans="1:34">
      <c r="A38" s="1030"/>
      <c r="B38" s="1031"/>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row>
    <row r="39" spans="1:34">
      <c r="A39" s="1030"/>
      <c r="B39" s="1031"/>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c r="A40" s="1030"/>
      <c r="B40" s="1031"/>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row>
    <row r="41" spans="1:34">
      <c r="A41" s="1030"/>
      <c r="B41" s="1031"/>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row>
    <row r="42" spans="1:34">
      <c r="A42" s="1030"/>
      <c r="B42" s="1031"/>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row>
    <row r="43" spans="1:34" ht="6.75" customHeight="1">
      <c r="A43" s="1030"/>
      <c r="B43" s="1031"/>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row>
    <row r="44" spans="1:34" ht="15" hidden="1" customHeight="1">
      <c r="A44" s="1030"/>
      <c r="B44" s="1031"/>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row>
    <row r="45" spans="1:34" ht="15" hidden="1" customHeight="1">
      <c r="A45" s="1030"/>
      <c r="B45" s="1031"/>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ht="3" customHeight="1">
      <c r="A46" s="1030"/>
      <c r="B46" s="1031"/>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ht="15" hidden="1" customHeight="1">
      <c r="A47" s="1030"/>
      <c r="B47" s="1031"/>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ht="15" hidden="1" customHeight="1">
      <c r="A48" s="1030"/>
      <c r="B48" s="1031"/>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ht="15" hidden="1" customHeight="1">
      <c r="A49" s="1030"/>
      <c r="B49" s="1031"/>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0" spans="1:34" ht="15" hidden="1" customHeight="1">
      <c r="A50" s="1030"/>
      <c r="B50" s="1031"/>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row>
    <row r="51" spans="1:34" ht="15" hidden="1" customHeight="1">
      <c r="A51" s="1030"/>
      <c r="B51" s="1031"/>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c r="AG51" s="1064"/>
      <c r="AH51" s="1064"/>
    </row>
    <row r="52" spans="1:34" ht="15" hidden="1" customHeight="1">
      <c r="A52" s="1030"/>
      <c r="B52" s="1031"/>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c r="AG52" s="1064"/>
      <c r="AH52" s="1064"/>
    </row>
    <row r="53" spans="1:34" ht="15" hidden="1" customHeight="1">
      <c r="A53" s="1030"/>
      <c r="B53" s="1031"/>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c r="AG53" s="1064"/>
      <c r="AH53" s="1064"/>
    </row>
    <row r="54" spans="1:34" ht="15" hidden="1" customHeight="1">
      <c r="A54" s="1030"/>
      <c r="B54" s="1031"/>
      <c r="C54" s="1064"/>
      <c r="D54" s="1064"/>
      <c r="E54" s="1064"/>
      <c r="F54" s="1064"/>
      <c r="G54" s="1064"/>
      <c r="H54" s="1064"/>
      <c r="I54" s="1064"/>
      <c r="J54" s="1064"/>
      <c r="K54" s="1064"/>
      <c r="L54" s="1064"/>
      <c r="M54" s="1064"/>
      <c r="N54" s="1064"/>
      <c r="O54" s="1064"/>
      <c r="P54" s="1064"/>
      <c r="Q54" s="1064"/>
      <c r="R54" s="1064"/>
      <c r="S54" s="1064"/>
      <c r="T54" s="1064"/>
      <c r="U54" s="1064"/>
      <c r="V54" s="1064"/>
      <c r="W54" s="1064"/>
      <c r="X54" s="1064"/>
      <c r="Y54" s="1064"/>
      <c r="Z54" s="1064"/>
      <c r="AA54" s="1064"/>
      <c r="AB54" s="1064"/>
      <c r="AC54" s="1064"/>
      <c r="AD54" s="1064"/>
      <c r="AE54" s="1064"/>
      <c r="AF54" s="1064"/>
      <c r="AG54" s="1064"/>
      <c r="AH54" s="1064"/>
    </row>
    <row r="55" spans="1:34" ht="15" hidden="1" customHeight="1">
      <c r="A55" s="1030"/>
      <c r="B55" s="1031"/>
      <c r="C55" s="1064"/>
      <c r="D55" s="1064"/>
      <c r="E55" s="1064"/>
      <c r="F55" s="1064"/>
      <c r="G55" s="1064"/>
      <c r="H55" s="1064"/>
      <c r="I55" s="1064"/>
      <c r="J55" s="1064"/>
      <c r="K55" s="1064"/>
      <c r="L55" s="1064"/>
      <c r="M55" s="1064"/>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row>
    <row r="56" spans="1:34" ht="15" hidden="1" customHeight="1">
      <c r="A56" s="1032"/>
      <c r="B56" s="1033"/>
      <c r="C56" s="1064"/>
      <c r="D56" s="1064"/>
      <c r="E56" s="1064"/>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1064"/>
      <c r="AC56" s="1064"/>
      <c r="AD56" s="1064"/>
      <c r="AE56" s="1064"/>
      <c r="AF56" s="1064"/>
      <c r="AG56" s="1064"/>
      <c r="AH56" s="1064"/>
    </row>
    <row r="57" spans="1:34" ht="15" customHeight="1">
      <c r="A57" s="1010" t="s">
        <v>521</v>
      </c>
      <c r="B57" s="1011"/>
      <c r="C57" s="1064" t="s">
        <v>544</v>
      </c>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4"/>
      <c r="Z57" s="1064"/>
      <c r="AA57" s="1064"/>
      <c r="AB57" s="1064"/>
      <c r="AC57" s="1064"/>
      <c r="AD57" s="1064"/>
      <c r="AE57" s="1064"/>
      <c r="AF57" s="1064"/>
      <c r="AG57" s="1064"/>
      <c r="AH57" s="1064"/>
    </row>
    <row r="58" spans="1:34">
      <c r="A58" s="1012"/>
      <c r="B58" s="1013"/>
      <c r="C58" s="1064"/>
      <c r="D58" s="1064"/>
      <c r="E58" s="1064"/>
      <c r="F58" s="1064"/>
      <c r="G58" s="1064"/>
      <c r="H58" s="1064"/>
      <c r="I58" s="1064"/>
      <c r="J58" s="1064"/>
      <c r="K58" s="1064"/>
      <c r="L58" s="1064"/>
      <c r="M58" s="1064"/>
      <c r="N58" s="1064"/>
      <c r="O58" s="1064"/>
      <c r="P58" s="1064"/>
      <c r="Q58" s="1064"/>
      <c r="R58" s="1064"/>
      <c r="S58" s="1064"/>
      <c r="T58" s="1064"/>
      <c r="U58" s="1064"/>
      <c r="V58" s="1064"/>
      <c r="W58" s="1064"/>
      <c r="X58" s="1064"/>
      <c r="Y58" s="1064"/>
      <c r="Z58" s="1064"/>
      <c r="AA58" s="1064"/>
      <c r="AB58" s="1064"/>
      <c r="AC58" s="1064"/>
      <c r="AD58" s="1064"/>
      <c r="AE58" s="1064"/>
      <c r="AF58" s="1064"/>
      <c r="AG58" s="1064"/>
      <c r="AH58" s="1064"/>
    </row>
    <row r="59" spans="1:34">
      <c r="A59" s="1012"/>
      <c r="B59" s="1013"/>
      <c r="C59" s="1064"/>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1064"/>
      <c r="AC59" s="1064"/>
      <c r="AD59" s="1064"/>
      <c r="AE59" s="1064"/>
      <c r="AF59" s="1064"/>
      <c r="AG59" s="1064"/>
      <c r="AH59" s="1064"/>
    </row>
    <row r="60" spans="1:34">
      <c r="A60" s="1012"/>
      <c r="B60" s="1013"/>
      <c r="C60" s="1064"/>
      <c r="D60" s="106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c r="AE60" s="1064"/>
      <c r="AF60" s="1064"/>
      <c r="AG60" s="1064"/>
      <c r="AH60" s="1064"/>
    </row>
    <row r="61" spans="1:34">
      <c r="A61" s="1012"/>
      <c r="B61" s="1013"/>
      <c r="C61" s="1064"/>
      <c r="D61" s="1064"/>
      <c r="E61" s="1064"/>
      <c r="F61" s="1064"/>
      <c r="G61" s="1064"/>
      <c r="H61" s="1064"/>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4"/>
      <c r="AE61" s="1064"/>
      <c r="AF61" s="1064"/>
      <c r="AG61" s="1064"/>
      <c r="AH61" s="1064"/>
    </row>
    <row r="62" spans="1:34">
      <c r="A62" s="1012"/>
      <c r="B62" s="1013"/>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row>
    <row r="63" spans="1:34" ht="3" customHeight="1">
      <c r="A63" s="1012"/>
      <c r="B63" s="1013"/>
      <c r="C63" s="1064"/>
      <c r="D63" s="1064"/>
      <c r="E63" s="1064"/>
      <c r="F63" s="1064"/>
      <c r="G63" s="1064"/>
      <c r="H63" s="1064"/>
      <c r="I63" s="1064"/>
      <c r="J63" s="1064"/>
      <c r="K63" s="1064"/>
      <c r="L63" s="1064"/>
      <c r="M63" s="1064"/>
      <c r="N63" s="1064"/>
      <c r="O63" s="1064"/>
      <c r="P63" s="1064"/>
      <c r="Q63" s="1064"/>
      <c r="R63" s="1064"/>
      <c r="S63" s="1064"/>
      <c r="T63" s="1064"/>
      <c r="U63" s="1064"/>
      <c r="V63" s="1064"/>
      <c r="W63" s="1064"/>
      <c r="X63" s="1064"/>
      <c r="Y63" s="1064"/>
      <c r="Z63" s="1064"/>
      <c r="AA63" s="1064"/>
      <c r="AB63" s="1064"/>
      <c r="AC63" s="1064"/>
      <c r="AD63" s="1064"/>
      <c r="AE63" s="1064"/>
      <c r="AF63" s="1064"/>
      <c r="AG63" s="1064"/>
      <c r="AH63" s="1064"/>
    </row>
    <row r="64" spans="1:34" ht="7.5" hidden="1" customHeight="1">
      <c r="A64" s="1012"/>
      <c r="B64" s="1013"/>
      <c r="C64" s="1064"/>
      <c r="D64" s="1064"/>
      <c r="E64" s="1064"/>
      <c r="F64" s="1064"/>
      <c r="G64" s="1064"/>
      <c r="H64" s="1064"/>
      <c r="I64" s="1064"/>
      <c r="J64" s="1064"/>
      <c r="K64" s="1064"/>
      <c r="L64" s="1064"/>
      <c r="M64" s="1064"/>
      <c r="N64" s="1064"/>
      <c r="O64" s="1064"/>
      <c r="P64" s="1064"/>
      <c r="Q64" s="1064"/>
      <c r="R64" s="1064"/>
      <c r="S64" s="1064"/>
      <c r="T64" s="1064"/>
      <c r="U64" s="1064"/>
      <c r="V64" s="1064"/>
      <c r="W64" s="1064"/>
      <c r="X64" s="1064"/>
      <c r="Y64" s="1064"/>
      <c r="Z64" s="1064"/>
      <c r="AA64" s="1064"/>
      <c r="AB64" s="1064"/>
      <c r="AC64" s="1064"/>
      <c r="AD64" s="1064"/>
      <c r="AE64" s="1064"/>
      <c r="AF64" s="1064"/>
      <c r="AG64" s="1064"/>
      <c r="AH64" s="1064"/>
    </row>
    <row r="65" spans="1:34" ht="15" hidden="1" customHeight="1">
      <c r="A65" s="1012"/>
      <c r="B65" s="1013"/>
      <c r="C65" s="1064"/>
      <c r="D65" s="1064"/>
      <c r="E65" s="1064"/>
      <c r="F65" s="1064"/>
      <c r="G65" s="1064"/>
      <c r="H65" s="1064"/>
      <c r="I65" s="1064"/>
      <c r="J65" s="1064"/>
      <c r="K65" s="1064"/>
      <c r="L65" s="1064"/>
      <c r="M65" s="1064"/>
      <c r="N65" s="1064"/>
      <c r="O65" s="1064"/>
      <c r="P65" s="1064"/>
      <c r="Q65" s="1064"/>
      <c r="R65" s="1064"/>
      <c r="S65" s="1064"/>
      <c r="T65" s="1064"/>
      <c r="U65" s="1064"/>
      <c r="V65" s="1064"/>
      <c r="W65" s="1064"/>
      <c r="X65" s="1064"/>
      <c r="Y65" s="1064"/>
      <c r="Z65" s="1064"/>
      <c r="AA65" s="1064"/>
      <c r="AB65" s="1064"/>
      <c r="AC65" s="1064"/>
      <c r="AD65" s="1064"/>
      <c r="AE65" s="1064"/>
      <c r="AF65" s="1064"/>
      <c r="AG65" s="1064"/>
      <c r="AH65" s="1064"/>
    </row>
    <row r="66" spans="1:34" ht="9.75" hidden="1" customHeight="1">
      <c r="A66" s="1012"/>
      <c r="B66" s="1013"/>
      <c r="C66" s="1064"/>
      <c r="D66" s="1064"/>
      <c r="E66" s="1064"/>
      <c r="F66" s="1064"/>
      <c r="G66" s="1064"/>
      <c r="H66" s="1064"/>
      <c r="I66" s="1064"/>
      <c r="J66" s="1064"/>
      <c r="K66" s="1064"/>
      <c r="L66" s="1064"/>
      <c r="M66" s="1064"/>
      <c r="N66" s="1064"/>
      <c r="O66" s="1064"/>
      <c r="P66" s="1064"/>
      <c r="Q66" s="1064"/>
      <c r="R66" s="1064"/>
      <c r="S66" s="1064"/>
      <c r="T66" s="1064"/>
      <c r="U66" s="1064"/>
      <c r="V66" s="1064"/>
      <c r="W66" s="1064"/>
      <c r="X66" s="1064"/>
      <c r="Y66" s="1064"/>
      <c r="Z66" s="1064"/>
      <c r="AA66" s="1064"/>
      <c r="AB66" s="1064"/>
      <c r="AC66" s="1064"/>
      <c r="AD66" s="1064"/>
      <c r="AE66" s="1064"/>
      <c r="AF66" s="1064"/>
      <c r="AG66" s="1064"/>
      <c r="AH66" s="1064"/>
    </row>
    <row r="67" spans="1:34" ht="15" hidden="1" customHeight="1">
      <c r="A67" s="1012"/>
      <c r="B67" s="1013"/>
      <c r="C67" s="1064"/>
      <c r="D67" s="1064"/>
      <c r="E67" s="1064"/>
      <c r="F67" s="1064"/>
      <c r="G67" s="1064"/>
      <c r="H67" s="1064"/>
      <c r="I67" s="1064"/>
      <c r="J67" s="1064"/>
      <c r="K67" s="1064"/>
      <c r="L67" s="1064"/>
      <c r="M67" s="1064"/>
      <c r="N67" s="1064"/>
      <c r="O67" s="1064"/>
      <c r="P67" s="1064"/>
      <c r="Q67" s="1064"/>
      <c r="R67" s="1064"/>
      <c r="S67" s="1064"/>
      <c r="T67" s="1064"/>
      <c r="U67" s="1064"/>
      <c r="V67" s="1064"/>
      <c r="W67" s="1064"/>
      <c r="X67" s="1064"/>
      <c r="Y67" s="1064"/>
      <c r="Z67" s="1064"/>
      <c r="AA67" s="1064"/>
      <c r="AB67" s="1064"/>
      <c r="AC67" s="1064"/>
      <c r="AD67" s="1064"/>
      <c r="AE67" s="1064"/>
      <c r="AF67" s="1064"/>
      <c r="AG67" s="1064"/>
      <c r="AH67" s="1064"/>
    </row>
    <row r="68" spans="1:34" ht="15" hidden="1" customHeight="1">
      <c r="A68" s="1012"/>
      <c r="B68" s="1013"/>
      <c r="C68" s="1064"/>
      <c r="D68" s="1064"/>
      <c r="E68" s="1064"/>
      <c r="F68" s="1064"/>
      <c r="G68" s="1064"/>
      <c r="H68" s="1064"/>
      <c r="I68" s="1064"/>
      <c r="J68" s="1064"/>
      <c r="K68" s="1064"/>
      <c r="L68" s="1064"/>
      <c r="M68" s="1064"/>
      <c r="N68" s="1064"/>
      <c r="O68" s="1064"/>
      <c r="P68" s="1064"/>
      <c r="Q68" s="1064"/>
      <c r="R68" s="1064"/>
      <c r="S68" s="1064"/>
      <c r="T68" s="1064"/>
      <c r="U68" s="1064"/>
      <c r="V68" s="1064"/>
      <c r="W68" s="1064"/>
      <c r="X68" s="1064"/>
      <c r="Y68" s="1064"/>
      <c r="Z68" s="1064"/>
      <c r="AA68" s="1064"/>
      <c r="AB68" s="1064"/>
      <c r="AC68" s="1064"/>
      <c r="AD68" s="1064"/>
      <c r="AE68" s="1064"/>
      <c r="AF68" s="1064"/>
      <c r="AG68" s="1064"/>
      <c r="AH68" s="1064"/>
    </row>
    <row r="69" spans="1:34" ht="15" hidden="1" customHeight="1">
      <c r="A69" s="1012"/>
      <c r="B69" s="1013"/>
      <c r="C69" s="1064"/>
      <c r="D69" s="1064"/>
      <c r="E69" s="1064"/>
      <c r="F69" s="1064"/>
      <c r="G69" s="1064"/>
      <c r="H69" s="1064"/>
      <c r="I69" s="1064"/>
      <c r="J69" s="1064"/>
      <c r="K69" s="1064"/>
      <c r="L69" s="1064"/>
      <c r="M69" s="1064"/>
      <c r="N69" s="1064"/>
      <c r="O69" s="1064"/>
      <c r="P69" s="1064"/>
      <c r="Q69" s="1064"/>
      <c r="R69" s="1064"/>
      <c r="S69" s="1064"/>
      <c r="T69" s="1064"/>
      <c r="U69" s="1064"/>
      <c r="V69" s="1064"/>
      <c r="W69" s="1064"/>
      <c r="X69" s="1064"/>
      <c r="Y69" s="1064"/>
      <c r="Z69" s="1064"/>
      <c r="AA69" s="1064"/>
      <c r="AB69" s="1064"/>
      <c r="AC69" s="1064"/>
      <c r="AD69" s="1064"/>
      <c r="AE69" s="1064"/>
      <c r="AF69" s="1064"/>
      <c r="AG69" s="1064"/>
      <c r="AH69" s="1064"/>
    </row>
    <row r="70" spans="1:34" ht="7.5" hidden="1" customHeight="1">
      <c r="A70" s="1012"/>
      <c r="B70" s="1013"/>
      <c r="C70" s="1064"/>
      <c r="D70" s="1064"/>
      <c r="E70" s="1064"/>
      <c r="F70" s="1064"/>
      <c r="G70" s="1064"/>
      <c r="H70" s="1064"/>
      <c r="I70" s="1064"/>
      <c r="J70" s="1064"/>
      <c r="K70" s="1064"/>
      <c r="L70" s="1064"/>
      <c r="M70" s="1064"/>
      <c r="N70" s="1064"/>
      <c r="O70" s="1064"/>
      <c r="P70" s="1064"/>
      <c r="Q70" s="1064"/>
      <c r="R70" s="1064"/>
      <c r="S70" s="1064"/>
      <c r="T70" s="1064"/>
      <c r="U70" s="1064"/>
      <c r="V70" s="1064"/>
      <c r="W70" s="1064"/>
      <c r="X70" s="1064"/>
      <c r="Y70" s="1064"/>
      <c r="Z70" s="1064"/>
      <c r="AA70" s="1064"/>
      <c r="AB70" s="1064"/>
      <c r="AC70" s="1064"/>
      <c r="AD70" s="1064"/>
      <c r="AE70" s="1064"/>
      <c r="AF70" s="1064"/>
      <c r="AG70" s="1064"/>
      <c r="AH70" s="1064"/>
    </row>
    <row r="71" spans="1:34" ht="1.5" hidden="1" customHeight="1">
      <c r="A71" s="1012"/>
      <c r="B71" s="1013"/>
      <c r="C71" s="1064"/>
      <c r="D71" s="1064"/>
      <c r="E71" s="1064"/>
      <c r="F71" s="1064"/>
      <c r="G71" s="1064"/>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row>
    <row r="72" spans="1:34" ht="9.75" hidden="1" customHeight="1">
      <c r="A72" s="1012"/>
      <c r="B72" s="1013"/>
      <c r="C72" s="1064"/>
      <c r="D72" s="1064"/>
      <c r="E72" s="1064"/>
      <c r="F72" s="1064"/>
      <c r="G72" s="1064"/>
      <c r="H72" s="1064"/>
      <c r="I72" s="1064"/>
      <c r="J72" s="1064"/>
      <c r="K72" s="1064"/>
      <c r="L72" s="1064"/>
      <c r="M72" s="1064"/>
      <c r="N72" s="1064"/>
      <c r="O72" s="1064"/>
      <c r="P72" s="1064"/>
      <c r="Q72" s="1064"/>
      <c r="R72" s="1064"/>
      <c r="S72" s="1064"/>
      <c r="T72" s="1064"/>
      <c r="U72" s="1064"/>
      <c r="V72" s="1064"/>
      <c r="W72" s="1064"/>
      <c r="X72" s="1064"/>
      <c r="Y72" s="1064"/>
      <c r="Z72" s="1064"/>
      <c r="AA72" s="1064"/>
      <c r="AB72" s="1064"/>
      <c r="AC72" s="1064"/>
      <c r="AD72" s="1064"/>
      <c r="AE72" s="1064"/>
      <c r="AF72" s="1064"/>
      <c r="AG72" s="1064"/>
      <c r="AH72" s="1064"/>
    </row>
    <row r="73" spans="1:34" ht="15" hidden="1" customHeight="1">
      <c r="A73" s="1012"/>
      <c r="B73" s="1013"/>
      <c r="C73" s="1064"/>
      <c r="D73" s="1064"/>
      <c r="E73" s="1064"/>
      <c r="F73" s="1064"/>
      <c r="G73" s="1064"/>
      <c r="H73" s="1064"/>
      <c r="I73" s="1064"/>
      <c r="J73" s="1064"/>
      <c r="K73" s="1064"/>
      <c r="L73" s="1064"/>
      <c r="M73" s="1064"/>
      <c r="N73" s="1064"/>
      <c r="O73" s="1064"/>
      <c r="P73" s="1064"/>
      <c r="Q73" s="1064"/>
      <c r="R73" s="1064"/>
      <c r="S73" s="1064"/>
      <c r="T73" s="1064"/>
      <c r="U73" s="1064"/>
      <c r="V73" s="1064"/>
      <c r="W73" s="1064"/>
      <c r="X73" s="1064"/>
      <c r="Y73" s="1064"/>
      <c r="Z73" s="1064"/>
      <c r="AA73" s="1064"/>
      <c r="AB73" s="1064"/>
      <c r="AC73" s="1064"/>
      <c r="AD73" s="1064"/>
      <c r="AE73" s="1064"/>
      <c r="AF73" s="1064"/>
      <c r="AG73" s="1064"/>
      <c r="AH73" s="1064"/>
    </row>
    <row r="74" spans="1:34" ht="15" hidden="1" customHeight="1">
      <c r="A74" s="1012"/>
      <c r="B74" s="1013"/>
      <c r="C74" s="1064"/>
      <c r="D74" s="1064"/>
      <c r="E74" s="1064"/>
      <c r="F74" s="1064"/>
      <c r="G74" s="1064"/>
      <c r="H74" s="1064"/>
      <c r="I74" s="1064"/>
      <c r="J74" s="1064"/>
      <c r="K74" s="1064"/>
      <c r="L74" s="1064"/>
      <c r="M74" s="1064"/>
      <c r="N74" s="1064"/>
      <c r="O74" s="1064"/>
      <c r="P74" s="1064"/>
      <c r="Q74" s="1064"/>
      <c r="R74" s="1064"/>
      <c r="S74" s="1064"/>
      <c r="T74" s="1064"/>
      <c r="U74" s="1064"/>
      <c r="V74" s="1064"/>
      <c r="W74" s="1064"/>
      <c r="X74" s="1064"/>
      <c r="Y74" s="1064"/>
      <c r="Z74" s="1064"/>
      <c r="AA74" s="1064"/>
      <c r="AB74" s="1064"/>
      <c r="AC74" s="1064"/>
      <c r="AD74" s="1064"/>
      <c r="AE74" s="1064"/>
      <c r="AF74" s="1064"/>
      <c r="AG74" s="1064"/>
      <c r="AH74" s="1064"/>
    </row>
    <row r="75" spans="1:34" ht="15" hidden="1" customHeight="1">
      <c r="A75" s="1012"/>
      <c r="B75" s="1013"/>
      <c r="C75" s="1064"/>
      <c r="D75" s="1064"/>
      <c r="E75" s="1064"/>
      <c r="F75" s="1064"/>
      <c r="G75" s="1064"/>
      <c r="H75" s="1064"/>
      <c r="I75" s="1064"/>
      <c r="J75" s="1064"/>
      <c r="K75" s="1064"/>
      <c r="L75" s="1064"/>
      <c r="M75" s="1064"/>
      <c r="N75" s="1064"/>
      <c r="O75" s="1064"/>
      <c r="P75" s="1064"/>
      <c r="Q75" s="1064"/>
      <c r="R75" s="1064"/>
      <c r="S75" s="1064"/>
      <c r="T75" s="1064"/>
      <c r="U75" s="1064"/>
      <c r="V75" s="1064"/>
      <c r="W75" s="1064"/>
      <c r="X75" s="1064"/>
      <c r="Y75" s="1064"/>
      <c r="Z75" s="1064"/>
      <c r="AA75" s="1064"/>
      <c r="AB75" s="1064"/>
      <c r="AC75" s="1064"/>
      <c r="AD75" s="1064"/>
      <c r="AE75" s="1064"/>
      <c r="AF75" s="1064"/>
      <c r="AG75" s="1064"/>
      <c r="AH75" s="1064"/>
    </row>
    <row r="76" spans="1:34" ht="15" hidden="1" customHeight="1">
      <c r="A76" s="1014"/>
      <c r="B76" s="1015"/>
      <c r="C76" s="1064"/>
      <c r="D76" s="1064"/>
      <c r="E76" s="1064"/>
      <c r="F76" s="1064"/>
      <c r="G76" s="1064"/>
      <c r="H76" s="1064"/>
      <c r="I76" s="1064"/>
      <c r="J76" s="1064"/>
      <c r="K76" s="1064"/>
      <c r="L76" s="1064"/>
      <c r="M76" s="1064"/>
      <c r="N76" s="1064"/>
      <c r="O76" s="1064"/>
      <c r="P76" s="1064"/>
      <c r="Q76" s="1064"/>
      <c r="R76" s="1064"/>
      <c r="S76" s="1064"/>
      <c r="T76" s="1064"/>
      <c r="U76" s="1064"/>
      <c r="V76" s="1064"/>
      <c r="W76" s="1064"/>
      <c r="X76" s="1064"/>
      <c r="Y76" s="1064"/>
      <c r="Z76" s="1064"/>
      <c r="AA76" s="1064"/>
      <c r="AB76" s="1064"/>
      <c r="AC76" s="1064"/>
      <c r="AD76" s="1064"/>
      <c r="AE76" s="1064"/>
      <c r="AF76" s="1064"/>
      <c r="AG76" s="1064"/>
      <c r="AH76" s="1064"/>
    </row>
    <row r="77" spans="1:34" ht="15" customHeight="1">
      <c r="A77" s="1010" t="s">
        <v>520</v>
      </c>
      <c r="B77" s="1011"/>
      <c r="C77" s="1064" t="s">
        <v>616</v>
      </c>
      <c r="D77" s="1064"/>
      <c r="E77" s="1064"/>
      <c r="F77" s="1064"/>
      <c r="G77" s="1064"/>
      <c r="H77" s="1064"/>
      <c r="I77" s="1064"/>
      <c r="J77" s="1064"/>
      <c r="K77" s="1064"/>
      <c r="L77" s="1064"/>
      <c r="M77" s="1064"/>
      <c r="N77" s="1064"/>
      <c r="O77" s="1064"/>
      <c r="P77" s="1064"/>
      <c r="Q77" s="1064"/>
      <c r="R77" s="1064"/>
      <c r="S77" s="1064"/>
      <c r="T77" s="1064"/>
      <c r="U77" s="1064"/>
      <c r="V77" s="1064"/>
      <c r="W77" s="1064"/>
      <c r="X77" s="1064"/>
      <c r="Y77" s="1064"/>
      <c r="Z77" s="1064"/>
      <c r="AA77" s="1064"/>
      <c r="AB77" s="1064"/>
      <c r="AC77" s="1064"/>
      <c r="AD77" s="1064"/>
      <c r="AE77" s="1064"/>
      <c r="AF77" s="1064"/>
      <c r="AG77" s="1064"/>
      <c r="AH77" s="1064"/>
    </row>
    <row r="78" spans="1:34">
      <c r="A78" s="1012"/>
      <c r="B78" s="1013"/>
      <c r="C78" s="1064"/>
      <c r="D78" s="1064"/>
      <c r="E78" s="1064"/>
      <c r="F78" s="1064"/>
      <c r="G78" s="1064"/>
      <c r="H78" s="1064"/>
      <c r="I78" s="1064"/>
      <c r="J78" s="1064"/>
      <c r="K78" s="1064"/>
      <c r="L78" s="1064"/>
      <c r="M78" s="1064"/>
      <c r="N78" s="1064"/>
      <c r="O78" s="1064"/>
      <c r="P78" s="1064"/>
      <c r="Q78" s="1064"/>
      <c r="R78" s="1064"/>
      <c r="S78" s="1064"/>
      <c r="T78" s="1064"/>
      <c r="U78" s="1064"/>
      <c r="V78" s="1064"/>
      <c r="W78" s="1064"/>
      <c r="X78" s="1064"/>
      <c r="Y78" s="1064"/>
      <c r="Z78" s="1064"/>
      <c r="AA78" s="1064"/>
      <c r="AB78" s="1064"/>
      <c r="AC78" s="1064"/>
      <c r="AD78" s="1064"/>
      <c r="AE78" s="1064"/>
      <c r="AF78" s="1064"/>
      <c r="AG78" s="1064"/>
      <c r="AH78" s="1064"/>
    </row>
    <row r="79" spans="1:34">
      <c r="A79" s="1012"/>
      <c r="B79" s="1013"/>
      <c r="C79" s="1064"/>
      <c r="D79" s="1064"/>
      <c r="E79" s="1064"/>
      <c r="F79" s="1064"/>
      <c r="G79" s="1064"/>
      <c r="H79" s="1064"/>
      <c r="I79" s="1064"/>
      <c r="J79" s="1064"/>
      <c r="K79" s="1064"/>
      <c r="L79" s="1064"/>
      <c r="M79" s="1064"/>
      <c r="N79" s="1064"/>
      <c r="O79" s="1064"/>
      <c r="P79" s="1064"/>
      <c r="Q79" s="1064"/>
      <c r="R79" s="1064"/>
      <c r="S79" s="1064"/>
      <c r="T79" s="1064"/>
      <c r="U79" s="1064"/>
      <c r="V79" s="1064"/>
      <c r="W79" s="1064"/>
      <c r="X79" s="1064"/>
      <c r="Y79" s="1064"/>
      <c r="Z79" s="1064"/>
      <c r="AA79" s="1064"/>
      <c r="AB79" s="1064"/>
      <c r="AC79" s="1064"/>
      <c r="AD79" s="1064"/>
      <c r="AE79" s="1064"/>
      <c r="AF79" s="1064"/>
      <c r="AG79" s="1064"/>
      <c r="AH79" s="1064"/>
    </row>
    <row r="80" spans="1:34">
      <c r="A80" s="1012"/>
      <c r="B80" s="1013"/>
      <c r="C80" s="1064"/>
      <c r="D80" s="1064"/>
      <c r="E80" s="1064"/>
      <c r="F80" s="1064"/>
      <c r="G80" s="1064"/>
      <c r="H80" s="1064"/>
      <c r="I80" s="1064"/>
      <c r="J80" s="1064"/>
      <c r="K80" s="1064"/>
      <c r="L80" s="1064"/>
      <c r="M80" s="1064"/>
      <c r="N80" s="1064"/>
      <c r="O80" s="1064"/>
      <c r="P80" s="1064"/>
      <c r="Q80" s="1064"/>
      <c r="R80" s="1064"/>
      <c r="S80" s="1064"/>
      <c r="T80" s="1064"/>
      <c r="U80" s="1064"/>
      <c r="V80" s="1064"/>
      <c r="W80" s="1064"/>
      <c r="X80" s="1064"/>
      <c r="Y80" s="1064"/>
      <c r="Z80" s="1064"/>
      <c r="AA80" s="1064"/>
      <c r="AB80" s="1064"/>
      <c r="AC80" s="1064"/>
      <c r="AD80" s="1064"/>
      <c r="AE80" s="1064"/>
      <c r="AF80" s="1064"/>
      <c r="AG80" s="1064"/>
      <c r="AH80" s="1064"/>
    </row>
    <row r="81" spans="1:34">
      <c r="A81" s="1012"/>
      <c r="B81" s="1013"/>
      <c r="C81" s="1064"/>
      <c r="D81" s="1064"/>
      <c r="E81" s="1064"/>
      <c r="F81" s="1064"/>
      <c r="G81" s="1064"/>
      <c r="H81" s="1064"/>
      <c r="I81" s="1064"/>
      <c r="J81" s="1064"/>
      <c r="K81" s="1064"/>
      <c r="L81" s="1064"/>
      <c r="M81" s="1064"/>
      <c r="N81" s="1064"/>
      <c r="O81" s="1064"/>
      <c r="P81" s="1064"/>
      <c r="Q81" s="1064"/>
      <c r="R81" s="1064"/>
      <c r="S81" s="1064"/>
      <c r="T81" s="1064"/>
      <c r="U81" s="1064"/>
      <c r="V81" s="1064"/>
      <c r="W81" s="1064"/>
      <c r="X81" s="1064"/>
      <c r="Y81" s="1064"/>
      <c r="Z81" s="1064"/>
      <c r="AA81" s="1064"/>
      <c r="AB81" s="1064"/>
      <c r="AC81" s="1064"/>
      <c r="AD81" s="1064"/>
      <c r="AE81" s="1064"/>
      <c r="AF81" s="1064"/>
      <c r="AG81" s="1064"/>
      <c r="AH81" s="1064"/>
    </row>
    <row r="82" spans="1:34" ht="12.75" customHeight="1">
      <c r="A82" s="1012"/>
      <c r="B82" s="1013"/>
      <c r="C82" s="1064"/>
      <c r="D82" s="1064"/>
      <c r="E82" s="1064"/>
      <c r="F82" s="1064"/>
      <c r="G82" s="1064"/>
      <c r="H82" s="1064"/>
      <c r="I82" s="1064"/>
      <c r="J82" s="1064"/>
      <c r="K82" s="1064"/>
      <c r="L82" s="1064"/>
      <c r="M82" s="1064"/>
      <c r="N82" s="1064"/>
      <c r="O82" s="1064"/>
      <c r="P82" s="1064"/>
      <c r="Q82" s="1064"/>
      <c r="R82" s="1064"/>
      <c r="S82" s="1064"/>
      <c r="T82" s="1064"/>
      <c r="U82" s="1064"/>
      <c r="V82" s="1064"/>
      <c r="W82" s="1064"/>
      <c r="X82" s="1064"/>
      <c r="Y82" s="1064"/>
      <c r="Z82" s="1064"/>
      <c r="AA82" s="1064"/>
      <c r="AB82" s="1064"/>
      <c r="AC82" s="1064"/>
      <c r="AD82" s="1064"/>
      <c r="AE82" s="1064"/>
      <c r="AF82" s="1064"/>
      <c r="AG82" s="1064"/>
      <c r="AH82" s="1064"/>
    </row>
    <row r="83" spans="1:34" ht="15" hidden="1" customHeight="1">
      <c r="A83" s="1012"/>
      <c r="B83" s="1013"/>
      <c r="C83" s="1064"/>
      <c r="D83" s="1064"/>
      <c r="E83" s="1064"/>
      <c r="F83" s="1064"/>
      <c r="G83" s="1064"/>
      <c r="H83" s="1064"/>
      <c r="I83" s="1064"/>
      <c r="J83" s="1064"/>
      <c r="K83" s="1064"/>
      <c r="L83" s="1064"/>
      <c r="M83" s="1064"/>
      <c r="N83" s="1064"/>
      <c r="O83" s="1064"/>
      <c r="P83" s="1064"/>
      <c r="Q83" s="1064"/>
      <c r="R83" s="1064"/>
      <c r="S83" s="1064"/>
      <c r="T83" s="1064"/>
      <c r="U83" s="1064"/>
      <c r="V83" s="1064"/>
      <c r="W83" s="1064"/>
      <c r="X83" s="1064"/>
      <c r="Y83" s="1064"/>
      <c r="Z83" s="1064"/>
      <c r="AA83" s="1064"/>
      <c r="AB83" s="1064"/>
      <c r="AC83" s="1064"/>
      <c r="AD83" s="1064"/>
      <c r="AE83" s="1064"/>
      <c r="AF83" s="1064"/>
      <c r="AG83" s="1064"/>
      <c r="AH83" s="1064"/>
    </row>
    <row r="84" spans="1:34" ht="15" hidden="1" customHeight="1">
      <c r="A84" s="1012"/>
      <c r="B84" s="1013"/>
      <c r="C84" s="1064"/>
      <c r="D84" s="1064"/>
      <c r="E84" s="1064"/>
      <c r="F84" s="1064"/>
      <c r="G84" s="1064"/>
      <c r="H84" s="1064"/>
      <c r="I84" s="1064"/>
      <c r="J84" s="1064"/>
      <c r="K84" s="1064"/>
      <c r="L84" s="1064"/>
      <c r="M84" s="1064"/>
      <c r="N84" s="1064"/>
      <c r="O84" s="1064"/>
      <c r="P84" s="1064"/>
      <c r="Q84" s="1064"/>
      <c r="R84" s="1064"/>
      <c r="S84" s="1064"/>
      <c r="T84" s="1064"/>
      <c r="U84" s="1064"/>
      <c r="V84" s="1064"/>
      <c r="W84" s="1064"/>
      <c r="X84" s="1064"/>
      <c r="Y84" s="1064"/>
      <c r="Z84" s="1064"/>
      <c r="AA84" s="1064"/>
      <c r="AB84" s="1064"/>
      <c r="AC84" s="1064"/>
      <c r="AD84" s="1064"/>
      <c r="AE84" s="1064"/>
      <c r="AF84" s="1064"/>
      <c r="AG84" s="1064"/>
      <c r="AH84" s="1064"/>
    </row>
    <row r="85" spans="1:34" ht="15" hidden="1" customHeight="1">
      <c r="A85" s="1012"/>
      <c r="B85" s="1013"/>
      <c r="C85" s="1064"/>
      <c r="D85" s="1064"/>
      <c r="E85" s="1064"/>
      <c r="F85" s="1064"/>
      <c r="G85" s="1064"/>
      <c r="H85" s="1064"/>
      <c r="I85" s="1064"/>
      <c r="J85" s="1064"/>
      <c r="K85" s="1064"/>
      <c r="L85" s="1064"/>
      <c r="M85" s="1064"/>
      <c r="N85" s="1064"/>
      <c r="O85" s="1064"/>
      <c r="P85" s="1064"/>
      <c r="Q85" s="1064"/>
      <c r="R85" s="1064"/>
      <c r="S85" s="1064"/>
      <c r="T85" s="1064"/>
      <c r="U85" s="1064"/>
      <c r="V85" s="1064"/>
      <c r="W85" s="1064"/>
      <c r="X85" s="1064"/>
      <c r="Y85" s="1064"/>
      <c r="Z85" s="1064"/>
      <c r="AA85" s="1064"/>
      <c r="AB85" s="1064"/>
      <c r="AC85" s="1064"/>
      <c r="AD85" s="1064"/>
      <c r="AE85" s="1064"/>
      <c r="AF85" s="1064"/>
      <c r="AG85" s="1064"/>
      <c r="AH85" s="1064"/>
    </row>
    <row r="86" spans="1:34" ht="15" hidden="1" customHeight="1">
      <c r="A86" s="1012"/>
      <c r="B86" s="1013"/>
      <c r="C86" s="1064"/>
      <c r="D86" s="1064"/>
      <c r="E86" s="1064"/>
      <c r="F86" s="1064"/>
      <c r="G86" s="1064"/>
      <c r="H86" s="1064"/>
      <c r="I86" s="1064"/>
      <c r="J86" s="1064"/>
      <c r="K86" s="1064"/>
      <c r="L86" s="1064"/>
      <c r="M86" s="1064"/>
      <c r="N86" s="1064"/>
      <c r="O86" s="1064"/>
      <c r="P86" s="1064"/>
      <c r="Q86" s="1064"/>
      <c r="R86" s="1064"/>
      <c r="S86" s="1064"/>
      <c r="T86" s="1064"/>
      <c r="U86" s="1064"/>
      <c r="V86" s="1064"/>
      <c r="W86" s="1064"/>
      <c r="X86" s="1064"/>
      <c r="Y86" s="1064"/>
      <c r="Z86" s="1064"/>
      <c r="AA86" s="1064"/>
      <c r="AB86" s="1064"/>
      <c r="AC86" s="1064"/>
      <c r="AD86" s="1064"/>
      <c r="AE86" s="1064"/>
      <c r="AF86" s="1064"/>
      <c r="AG86" s="1064"/>
      <c r="AH86" s="1064"/>
    </row>
    <row r="87" spans="1:34" ht="15" hidden="1" customHeight="1">
      <c r="A87" s="1012"/>
      <c r="B87" s="1013"/>
      <c r="C87" s="1064"/>
      <c r="D87" s="1064"/>
      <c r="E87" s="1064"/>
      <c r="F87" s="1064"/>
      <c r="G87" s="1064"/>
      <c r="H87" s="1064"/>
      <c r="I87" s="1064"/>
      <c r="J87" s="1064"/>
      <c r="K87" s="1064"/>
      <c r="L87" s="1064"/>
      <c r="M87" s="1064"/>
      <c r="N87" s="1064"/>
      <c r="O87" s="1064"/>
      <c r="P87" s="1064"/>
      <c r="Q87" s="1064"/>
      <c r="R87" s="1064"/>
      <c r="S87" s="1064"/>
      <c r="T87" s="1064"/>
      <c r="U87" s="1064"/>
      <c r="V87" s="1064"/>
      <c r="W87" s="1064"/>
      <c r="X87" s="1064"/>
      <c r="Y87" s="1064"/>
      <c r="Z87" s="1064"/>
      <c r="AA87" s="1064"/>
      <c r="AB87" s="1064"/>
      <c r="AC87" s="1064"/>
      <c r="AD87" s="1064"/>
      <c r="AE87" s="1064"/>
      <c r="AF87" s="1064"/>
      <c r="AG87" s="1064"/>
      <c r="AH87" s="1064"/>
    </row>
    <row r="88" spans="1:34" ht="15" hidden="1" customHeight="1">
      <c r="A88" s="1012"/>
      <c r="B88" s="1013"/>
      <c r="C88" s="1064"/>
      <c r="D88" s="1064"/>
      <c r="E88" s="1064"/>
      <c r="F88" s="1064"/>
      <c r="G88" s="1064"/>
      <c r="H88" s="1064"/>
      <c r="I88" s="1064"/>
      <c r="J88" s="1064"/>
      <c r="K88" s="1064"/>
      <c r="L88" s="1064"/>
      <c r="M88" s="1064"/>
      <c r="N88" s="1064"/>
      <c r="O88" s="1064"/>
      <c r="P88" s="1064"/>
      <c r="Q88" s="1064"/>
      <c r="R88" s="1064"/>
      <c r="S88" s="1064"/>
      <c r="T88" s="1064"/>
      <c r="U88" s="1064"/>
      <c r="V88" s="1064"/>
      <c r="W88" s="1064"/>
      <c r="X88" s="1064"/>
      <c r="Y88" s="1064"/>
      <c r="Z88" s="1064"/>
      <c r="AA88" s="1064"/>
      <c r="AB88" s="1064"/>
      <c r="AC88" s="1064"/>
      <c r="AD88" s="1064"/>
      <c r="AE88" s="1064"/>
      <c r="AF88" s="1064"/>
      <c r="AG88" s="1064"/>
      <c r="AH88" s="1064"/>
    </row>
    <row r="89" spans="1:34" ht="15" hidden="1" customHeight="1">
      <c r="A89" s="1012"/>
      <c r="B89" s="1013"/>
      <c r="C89" s="1064"/>
      <c r="D89" s="1064"/>
      <c r="E89" s="1064"/>
      <c r="F89" s="1064"/>
      <c r="G89" s="1064"/>
      <c r="H89" s="1064"/>
      <c r="I89" s="1064"/>
      <c r="J89" s="1064"/>
      <c r="K89" s="1064"/>
      <c r="L89" s="1064"/>
      <c r="M89" s="1064"/>
      <c r="N89" s="1064"/>
      <c r="O89" s="1064"/>
      <c r="P89" s="1064"/>
      <c r="Q89" s="1064"/>
      <c r="R89" s="1064"/>
      <c r="S89" s="1064"/>
      <c r="T89" s="1064"/>
      <c r="U89" s="1064"/>
      <c r="V89" s="1064"/>
      <c r="W89" s="1064"/>
      <c r="X89" s="1064"/>
      <c r="Y89" s="1064"/>
      <c r="Z89" s="1064"/>
      <c r="AA89" s="1064"/>
      <c r="AB89" s="1064"/>
      <c r="AC89" s="1064"/>
      <c r="AD89" s="1064"/>
      <c r="AE89" s="1064"/>
      <c r="AF89" s="1064"/>
      <c r="AG89" s="1064"/>
      <c r="AH89" s="1064"/>
    </row>
    <row r="90" spans="1:34" ht="15" hidden="1" customHeight="1">
      <c r="A90" s="1012"/>
      <c r="B90" s="1013"/>
      <c r="C90" s="1064"/>
      <c r="D90" s="1064"/>
      <c r="E90" s="1064"/>
      <c r="F90" s="1064"/>
      <c r="G90" s="1064"/>
      <c r="H90" s="1064"/>
      <c r="I90" s="1064"/>
      <c r="J90" s="1064"/>
      <c r="K90" s="1064"/>
      <c r="L90" s="1064"/>
      <c r="M90" s="1064"/>
      <c r="N90" s="1064"/>
      <c r="O90" s="1064"/>
      <c r="P90" s="1064"/>
      <c r="Q90" s="1064"/>
      <c r="R90" s="1064"/>
      <c r="S90" s="1064"/>
      <c r="T90" s="1064"/>
      <c r="U90" s="1064"/>
      <c r="V90" s="1064"/>
      <c r="W90" s="1064"/>
      <c r="X90" s="1064"/>
      <c r="Y90" s="1064"/>
      <c r="Z90" s="1064"/>
      <c r="AA90" s="1064"/>
      <c r="AB90" s="1064"/>
      <c r="AC90" s="1064"/>
      <c r="AD90" s="1064"/>
      <c r="AE90" s="1064"/>
      <c r="AF90" s="1064"/>
      <c r="AG90" s="1064"/>
      <c r="AH90" s="1064"/>
    </row>
    <row r="91" spans="1:34" ht="15" hidden="1" customHeight="1">
      <c r="A91" s="1012"/>
      <c r="B91" s="1013"/>
      <c r="C91" s="1064"/>
      <c r="D91" s="1064"/>
      <c r="E91" s="1064"/>
      <c r="F91" s="1064"/>
      <c r="G91" s="1064"/>
      <c r="H91" s="1064"/>
      <c r="I91" s="1064"/>
      <c r="J91" s="1064"/>
      <c r="K91" s="1064"/>
      <c r="L91" s="1064"/>
      <c r="M91" s="1064"/>
      <c r="N91" s="1064"/>
      <c r="O91" s="1064"/>
      <c r="P91" s="1064"/>
      <c r="Q91" s="1064"/>
      <c r="R91" s="1064"/>
      <c r="S91" s="1064"/>
      <c r="T91" s="1064"/>
      <c r="U91" s="1064"/>
      <c r="V91" s="1064"/>
      <c r="W91" s="1064"/>
      <c r="X91" s="1064"/>
      <c r="Y91" s="1064"/>
      <c r="Z91" s="1064"/>
      <c r="AA91" s="1064"/>
      <c r="AB91" s="1064"/>
      <c r="AC91" s="1064"/>
      <c r="AD91" s="1064"/>
      <c r="AE91" s="1064"/>
      <c r="AF91" s="1064"/>
      <c r="AG91" s="1064"/>
      <c r="AH91" s="1064"/>
    </row>
    <row r="92" spans="1:34" ht="15" hidden="1" customHeight="1">
      <c r="A92" s="1012"/>
      <c r="B92" s="1013"/>
      <c r="C92" s="1064"/>
      <c r="D92" s="1064"/>
      <c r="E92" s="1064"/>
      <c r="F92" s="1064"/>
      <c r="G92" s="1064"/>
      <c r="H92" s="1064"/>
      <c r="I92" s="1064"/>
      <c r="J92" s="1064"/>
      <c r="K92" s="1064"/>
      <c r="L92" s="1064"/>
      <c r="M92" s="1064"/>
      <c r="N92" s="1064"/>
      <c r="O92" s="1064"/>
      <c r="P92" s="1064"/>
      <c r="Q92" s="1064"/>
      <c r="R92" s="1064"/>
      <c r="S92" s="1064"/>
      <c r="T92" s="1064"/>
      <c r="U92" s="1064"/>
      <c r="V92" s="1064"/>
      <c r="W92" s="1064"/>
      <c r="X92" s="1064"/>
      <c r="Y92" s="1064"/>
      <c r="Z92" s="1064"/>
      <c r="AA92" s="1064"/>
      <c r="AB92" s="1064"/>
      <c r="AC92" s="1064"/>
      <c r="AD92" s="1064"/>
      <c r="AE92" s="1064"/>
      <c r="AF92" s="1064"/>
      <c r="AG92" s="1064"/>
      <c r="AH92" s="1064"/>
    </row>
    <row r="93" spans="1:34" ht="15" hidden="1" customHeight="1">
      <c r="A93" s="1012"/>
      <c r="B93" s="1013"/>
      <c r="C93" s="1064"/>
      <c r="D93" s="1064"/>
      <c r="E93" s="1064"/>
      <c r="F93" s="1064"/>
      <c r="G93" s="1064"/>
      <c r="H93" s="1064"/>
      <c r="I93" s="1064"/>
      <c r="J93" s="1064"/>
      <c r="K93" s="1064"/>
      <c r="L93" s="1064"/>
      <c r="M93" s="1064"/>
      <c r="N93" s="1064"/>
      <c r="O93" s="1064"/>
      <c r="P93" s="1064"/>
      <c r="Q93" s="1064"/>
      <c r="R93" s="1064"/>
      <c r="S93" s="1064"/>
      <c r="T93" s="1064"/>
      <c r="U93" s="1064"/>
      <c r="V93" s="1064"/>
      <c r="W93" s="1064"/>
      <c r="X93" s="1064"/>
      <c r="Y93" s="1064"/>
      <c r="Z93" s="1064"/>
      <c r="AA93" s="1064"/>
      <c r="AB93" s="1064"/>
      <c r="AC93" s="1064"/>
      <c r="AD93" s="1064"/>
      <c r="AE93" s="1064"/>
      <c r="AF93" s="1064"/>
      <c r="AG93" s="1064"/>
      <c r="AH93" s="1064"/>
    </row>
    <row r="94" spans="1:34" ht="15" hidden="1" customHeight="1">
      <c r="A94" s="1012"/>
      <c r="B94" s="1013"/>
      <c r="C94" s="1064"/>
      <c r="D94" s="1064"/>
      <c r="E94" s="1064"/>
      <c r="F94" s="1064"/>
      <c r="G94" s="1064"/>
      <c r="H94" s="1064"/>
      <c r="I94" s="1064"/>
      <c r="J94" s="1064"/>
      <c r="K94" s="1064"/>
      <c r="L94" s="1064"/>
      <c r="M94" s="1064"/>
      <c r="N94" s="1064"/>
      <c r="O94" s="1064"/>
      <c r="P94" s="1064"/>
      <c r="Q94" s="1064"/>
      <c r="R94" s="1064"/>
      <c r="S94" s="1064"/>
      <c r="T94" s="1064"/>
      <c r="U94" s="1064"/>
      <c r="V94" s="1064"/>
      <c r="W94" s="1064"/>
      <c r="X94" s="1064"/>
      <c r="Y94" s="1064"/>
      <c r="Z94" s="1064"/>
      <c r="AA94" s="1064"/>
      <c r="AB94" s="1064"/>
      <c r="AC94" s="1064"/>
      <c r="AD94" s="1064"/>
      <c r="AE94" s="1064"/>
      <c r="AF94" s="1064"/>
      <c r="AG94" s="1064"/>
      <c r="AH94" s="1064"/>
    </row>
    <row r="95" spans="1:34" ht="15" hidden="1" customHeight="1">
      <c r="A95" s="1012"/>
      <c r="B95" s="1013"/>
      <c r="C95" s="1064"/>
      <c r="D95" s="1064"/>
      <c r="E95" s="1064"/>
      <c r="F95" s="1064"/>
      <c r="G95" s="1064"/>
      <c r="H95" s="1064"/>
      <c r="I95" s="1064"/>
      <c r="J95" s="1064"/>
      <c r="K95" s="1064"/>
      <c r="L95" s="1064"/>
      <c r="M95" s="1064"/>
      <c r="N95" s="1064"/>
      <c r="O95" s="1064"/>
      <c r="P95" s="1064"/>
      <c r="Q95" s="1064"/>
      <c r="R95" s="1064"/>
      <c r="S95" s="1064"/>
      <c r="T95" s="1064"/>
      <c r="U95" s="1064"/>
      <c r="V95" s="1064"/>
      <c r="W95" s="1064"/>
      <c r="X95" s="1064"/>
      <c r="Y95" s="1064"/>
      <c r="Z95" s="1064"/>
      <c r="AA95" s="1064"/>
      <c r="AB95" s="1064"/>
      <c r="AC95" s="1064"/>
      <c r="AD95" s="1064"/>
      <c r="AE95" s="1064"/>
      <c r="AF95" s="1064"/>
      <c r="AG95" s="1064"/>
      <c r="AH95" s="1064"/>
    </row>
    <row r="96" spans="1:34" ht="15" hidden="1" customHeight="1">
      <c r="A96" s="1014"/>
      <c r="B96" s="1015"/>
      <c r="C96" s="1064"/>
      <c r="D96" s="1064"/>
      <c r="E96" s="1064"/>
      <c r="F96" s="1064"/>
      <c r="G96" s="1064"/>
      <c r="H96" s="1064"/>
      <c r="I96" s="1064"/>
      <c r="J96" s="1064"/>
      <c r="K96" s="1064"/>
      <c r="L96" s="1064"/>
      <c r="M96" s="1064"/>
      <c r="N96" s="1064"/>
      <c r="O96" s="1064"/>
      <c r="P96" s="1064"/>
      <c r="Q96" s="1064"/>
      <c r="R96" s="1064"/>
      <c r="S96" s="1064"/>
      <c r="T96" s="1064"/>
      <c r="U96" s="1064"/>
      <c r="V96" s="1064"/>
      <c r="W96" s="1064"/>
      <c r="X96" s="1064"/>
      <c r="Y96" s="1064"/>
      <c r="Z96" s="1064"/>
      <c r="AA96" s="1064"/>
      <c r="AB96" s="1064"/>
      <c r="AC96" s="1064"/>
      <c r="AD96" s="1064"/>
      <c r="AE96" s="1064"/>
      <c r="AF96" s="1064"/>
      <c r="AG96" s="1064"/>
      <c r="AH96" s="1064"/>
    </row>
    <row r="97" spans="1:17"/>
    <row r="98" spans="1:17"/>
    <row r="99" spans="1:17">
      <c r="A99" s="297" t="s">
        <v>256</v>
      </c>
      <c r="B99" s="297"/>
      <c r="C99" s="297"/>
      <c r="D99" s="297"/>
      <c r="E99" s="297"/>
      <c r="F99" s="297"/>
      <c r="G99" s="297"/>
      <c r="H99" s="297"/>
      <c r="I99" s="297"/>
      <c r="J99" s="297"/>
      <c r="K99" s="297"/>
      <c r="L99" s="297"/>
      <c r="M99" s="297"/>
      <c r="N99" s="297"/>
      <c r="O99" s="297"/>
      <c r="P99" s="297"/>
      <c r="Q99" s="297"/>
    </row>
    <row r="100" spans="1:17">
      <c r="A100" s="296" t="s">
        <v>519</v>
      </c>
      <c r="B100" s="296"/>
      <c r="C100" s="296"/>
      <c r="D100" s="296"/>
      <c r="E100" s="296"/>
      <c r="F100" s="296"/>
      <c r="G100" s="296"/>
      <c r="H100" s="296"/>
      <c r="I100" s="296"/>
      <c r="J100" s="296"/>
      <c r="K100" s="296"/>
      <c r="L100" s="296"/>
      <c r="M100" s="296"/>
      <c r="N100" s="296"/>
      <c r="O100" s="296"/>
      <c r="P100" s="296"/>
      <c r="Q100" s="296"/>
    </row>
    <row r="101" spans="1:17"/>
    <row r="102" spans="1:17"/>
    <row r="103" spans="1:17"/>
    <row r="104" spans="1:17"/>
    <row r="105" spans="1:17"/>
    <row r="106" spans="1:17"/>
    <row r="107" spans="1:17"/>
    <row r="108" spans="1:17"/>
    <row r="109" spans="1:17"/>
    <row r="110" spans="1:17"/>
    <row r="111" spans="1:17"/>
    <row r="112" spans="1:17"/>
    <row r="113"/>
    <row r="114"/>
    <row r="115"/>
    <row r="116"/>
    <row r="117"/>
    <row r="118"/>
    <row r="119"/>
  </sheetData>
  <mergeCells count="81">
    <mergeCell ref="A3:AH3"/>
    <mergeCell ref="A1:AF1"/>
    <mergeCell ref="A12:A14"/>
    <mergeCell ref="Q15:T15"/>
    <mergeCell ref="U15:X15"/>
    <mergeCell ref="Y15:AB15"/>
    <mergeCell ref="AC15:AF15"/>
    <mergeCell ref="A15:L15"/>
    <mergeCell ref="M10:P10"/>
    <mergeCell ref="Q10:T10"/>
    <mergeCell ref="U10:X10"/>
    <mergeCell ref="Y10:AB10"/>
    <mergeCell ref="AC10:AF10"/>
    <mergeCell ref="AG10:AG11"/>
    <mergeCell ref="AH10:AH11"/>
    <mergeCell ref="M15:P15"/>
    <mergeCell ref="A5:D5"/>
    <mergeCell ref="E5:L5"/>
    <mergeCell ref="M5:Q5"/>
    <mergeCell ref="R5:U5"/>
    <mergeCell ref="V5:Y5"/>
    <mergeCell ref="Z5:AC5"/>
    <mergeCell ref="AD5:AH5"/>
    <mergeCell ref="R7:AH7"/>
    <mergeCell ref="R8:S8"/>
    <mergeCell ref="W8:X8"/>
    <mergeCell ref="AB8:AC8"/>
    <mergeCell ref="AD8:AE8"/>
    <mergeCell ref="AG8:AH8"/>
    <mergeCell ref="R9:S9"/>
    <mergeCell ref="A4:AH4"/>
    <mergeCell ref="R6:U6"/>
    <mergeCell ref="V6:Y6"/>
    <mergeCell ref="Z6:AC6"/>
    <mergeCell ref="AD6:AH6"/>
    <mergeCell ref="A6:D6"/>
    <mergeCell ref="E6:L6"/>
    <mergeCell ref="M6:Q6"/>
    <mergeCell ref="W9:X9"/>
    <mergeCell ref="AB9:AC9"/>
    <mergeCell ref="AD9:AE9"/>
    <mergeCell ref="AG9:AH9"/>
    <mergeCell ref="A7:D8"/>
    <mergeCell ref="E7:L8"/>
    <mergeCell ref="M7:Q8"/>
    <mergeCell ref="A9:D9"/>
    <mergeCell ref="E9:L9"/>
    <mergeCell ref="M9:Q9"/>
    <mergeCell ref="A10:D11"/>
    <mergeCell ref="E10:G11"/>
    <mergeCell ref="H10:H11"/>
    <mergeCell ref="I10:J11"/>
    <mergeCell ref="K10:L11"/>
    <mergeCell ref="B14:D14"/>
    <mergeCell ref="E14:G14"/>
    <mergeCell ref="I14:J14"/>
    <mergeCell ref="K14:L14"/>
    <mergeCell ref="B12:D12"/>
    <mergeCell ref="E12:G12"/>
    <mergeCell ref="I12:J12"/>
    <mergeCell ref="K12:L12"/>
    <mergeCell ref="B13:D13"/>
    <mergeCell ref="E13:G13"/>
    <mergeCell ref="I13:J13"/>
    <mergeCell ref="K13:L13"/>
    <mergeCell ref="C57:AH76"/>
    <mergeCell ref="C77:AH96"/>
    <mergeCell ref="I18:K18"/>
    <mergeCell ref="A37:B56"/>
    <mergeCell ref="A18:H20"/>
    <mergeCell ref="A36:AH36"/>
    <mergeCell ref="C37:AH56"/>
    <mergeCell ref="I19:K19"/>
    <mergeCell ref="I20:K20"/>
    <mergeCell ref="A57:B76"/>
    <mergeCell ref="A30:A32"/>
    <mergeCell ref="A33:A35"/>
    <mergeCell ref="A77:B96"/>
    <mergeCell ref="A21:A23"/>
    <mergeCell ref="A24:A26"/>
    <mergeCell ref="A27:A29"/>
  </mergeCells>
  <conditionalFormatting sqref="AH15">
    <cfRule type="cellIs" dxfId="90" priority="1" operator="between">
      <formula>0.75</formula>
      <formula>0.8</formula>
    </cfRule>
    <cfRule type="colorScale" priority="2">
      <colorScale>
        <cfvo type="min"/>
        <cfvo type="max"/>
        <color rgb="FFFCFCFF"/>
        <color rgb="FF63BE7B"/>
      </colorScale>
    </cfRule>
    <cfRule type="cellIs" dxfId="89" priority="3" operator="between">
      <formula>0.2</formula>
      <formula>0.35</formula>
    </cfRule>
    <cfRule type="cellIs" dxfId="88" priority="4" operator="between">
      <formula>0.35</formula>
      <formula>0.4</formula>
    </cfRule>
    <cfRule type="cellIs" dxfId="87" priority="5" operator="between">
      <formula>0.15</formula>
      <formula>0.2</formula>
    </cfRule>
    <cfRule type="cellIs" dxfId="86" priority="6" operator="between">
      <formula>0.1</formula>
      <formula>0.15</formula>
    </cfRule>
    <cfRule type="cellIs" dxfId="85" priority="7" operator="lessThan">
      <formula>10%</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H54"/>
  <sheetViews>
    <sheetView showGridLines="0" topLeftCell="A4" zoomScale="86" zoomScaleNormal="86" workbookViewId="0">
      <selection activeCell="E9" sqref="E9:L9"/>
    </sheetView>
  </sheetViews>
  <sheetFormatPr baseColWidth="10" defaultColWidth="11.5546875" defaultRowHeight="15"/>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9" style="295" bestFit="1"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9.88671875" style="295" customWidth="1"/>
    <col min="17" max="17" width="11.109375" style="295" bestFit="1" customWidth="1"/>
    <col min="18" max="18" width="10.109375" style="295" customWidth="1"/>
    <col min="19" max="19" width="5.5546875" style="295" customWidth="1"/>
    <col min="20" max="20" width="9" style="295" customWidth="1"/>
    <col min="21" max="21" width="9.6640625" style="295" customWidth="1"/>
    <col min="22" max="22" width="8.44140625" style="295" customWidth="1"/>
    <col min="23" max="23" width="8.6640625" style="295" customWidth="1"/>
    <col min="24" max="24" width="8.44140625" style="295" customWidth="1"/>
    <col min="25" max="25" width="11.88671875" style="295" customWidth="1"/>
    <col min="26" max="26" width="12.6640625" style="295" customWidth="1"/>
    <col min="27" max="27" width="9.88671875" style="295" customWidth="1"/>
    <col min="28" max="28" width="7.109375" style="295" bestFit="1" customWidth="1"/>
    <col min="29" max="29" width="6.109375" style="295" customWidth="1"/>
    <col min="30" max="30" width="4.6640625" style="295" customWidth="1"/>
    <col min="31" max="31" width="5.6640625" style="295" customWidth="1"/>
    <col min="32" max="32" width="9.6640625" style="295" customWidth="1"/>
    <col min="33" max="33" width="4.33203125" style="295" bestFit="1" customWidth="1"/>
    <col min="34" max="34" width="5.88671875" style="295" customWidth="1"/>
    <col min="35" max="16384" width="11.5546875" style="295"/>
  </cols>
  <sheetData>
    <row r="1" spans="1:34" ht="79.5" customHeight="1">
      <c r="A1" s="948" t="s">
        <v>533</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row>
    <row r="2" spans="1:34" ht="60" customHeight="1">
      <c r="A2" s="948"/>
      <c r="B2" s="948"/>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48"/>
      <c r="AC2" s="948"/>
      <c r="AD2" s="948"/>
      <c r="AE2" s="948"/>
      <c r="AF2" s="948"/>
      <c r="AG2" s="948"/>
      <c r="AH2" s="948"/>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row>
    <row r="4" spans="1:34" ht="36.7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952" t="s">
        <v>1</v>
      </c>
      <c r="B5" s="952"/>
      <c r="C5" s="952"/>
      <c r="D5" s="952"/>
      <c r="E5" s="953" t="s">
        <v>2</v>
      </c>
      <c r="F5" s="953"/>
      <c r="G5" s="953"/>
      <c r="H5" s="953"/>
      <c r="I5" s="953"/>
      <c r="J5" s="953"/>
      <c r="K5" s="953"/>
      <c r="L5" s="953"/>
      <c r="M5" s="954" t="s">
        <v>3</v>
      </c>
      <c r="N5" s="954"/>
      <c r="O5" s="954"/>
      <c r="P5" s="954"/>
      <c r="Q5" s="954"/>
      <c r="R5" s="955" t="s">
        <v>590</v>
      </c>
      <c r="S5" s="955"/>
      <c r="T5" s="955"/>
      <c r="U5" s="955"/>
      <c r="V5" s="956" t="s">
        <v>591</v>
      </c>
      <c r="W5" s="956"/>
      <c r="X5" s="956"/>
      <c r="Y5" s="956"/>
      <c r="Z5" s="957" t="s">
        <v>5</v>
      </c>
      <c r="AA5" s="957"/>
      <c r="AB5" s="957"/>
      <c r="AC5" s="957"/>
      <c r="AD5" s="958" t="s">
        <v>6</v>
      </c>
      <c r="AE5" s="958"/>
      <c r="AF5" s="958"/>
      <c r="AG5" s="958"/>
      <c r="AH5" s="958"/>
    </row>
    <row r="6" spans="1:34" s="305" customFormat="1" ht="68.25" customHeight="1">
      <c r="A6" s="966" t="s">
        <v>100</v>
      </c>
      <c r="B6" s="966"/>
      <c r="C6" s="966"/>
      <c r="D6" s="966"/>
      <c r="E6" s="967" t="s">
        <v>549</v>
      </c>
      <c r="F6" s="967"/>
      <c r="G6" s="967"/>
      <c r="H6" s="967"/>
      <c r="I6" s="967"/>
      <c r="J6" s="967"/>
      <c r="K6" s="967"/>
      <c r="L6" s="967"/>
      <c r="M6" s="967" t="s">
        <v>548</v>
      </c>
      <c r="N6" s="967"/>
      <c r="O6" s="967"/>
      <c r="P6" s="967"/>
      <c r="Q6" s="967"/>
      <c r="R6" s="968" t="s">
        <v>560</v>
      </c>
      <c r="S6" s="968"/>
      <c r="T6" s="968"/>
      <c r="U6" s="968"/>
      <c r="V6" s="968" t="s">
        <v>559</v>
      </c>
      <c r="W6" s="968"/>
      <c r="X6" s="968"/>
      <c r="Y6" s="968"/>
      <c r="Z6" s="968" t="s">
        <v>313</v>
      </c>
      <c r="AA6" s="968"/>
      <c r="AB6" s="968"/>
      <c r="AC6" s="968"/>
      <c r="AD6" s="968" t="s">
        <v>314</v>
      </c>
      <c r="AE6" s="968"/>
      <c r="AF6" s="968"/>
      <c r="AG6" s="968"/>
      <c r="AH6" s="968"/>
    </row>
    <row r="7" spans="1:34" ht="18" customHeight="1">
      <c r="A7" s="1226" t="s">
        <v>7</v>
      </c>
      <c r="B7" s="1226"/>
      <c r="C7" s="1226"/>
      <c r="D7" s="1226"/>
      <c r="E7" s="1225" t="s">
        <v>8</v>
      </c>
      <c r="F7" s="1225"/>
      <c r="G7" s="1225"/>
      <c r="H7" s="1225"/>
      <c r="I7" s="1225"/>
      <c r="J7" s="1225"/>
      <c r="K7" s="1225"/>
      <c r="L7" s="1225"/>
      <c r="M7" s="1227" t="s">
        <v>12</v>
      </c>
      <c r="N7" s="1227"/>
      <c r="O7" s="1227"/>
      <c r="P7" s="1227"/>
      <c r="Q7" s="1228"/>
      <c r="R7" s="1187" t="s">
        <v>4</v>
      </c>
      <c r="S7" s="1187"/>
      <c r="T7" s="1187"/>
      <c r="U7" s="1187"/>
      <c r="V7" s="1187"/>
      <c r="W7" s="1187"/>
      <c r="X7" s="1187"/>
      <c r="Y7" s="1187"/>
      <c r="Z7" s="1187"/>
      <c r="AA7" s="1187"/>
      <c r="AB7" s="1187"/>
      <c r="AC7" s="1187"/>
      <c r="AD7" s="1187"/>
      <c r="AE7" s="1187"/>
      <c r="AF7" s="1187"/>
      <c r="AG7" s="1187"/>
      <c r="AH7" s="1187"/>
    </row>
    <row r="8" spans="1:34" ht="37.5" customHeight="1">
      <c r="A8" s="970"/>
      <c r="B8" s="970"/>
      <c r="C8" s="970"/>
      <c r="D8" s="970"/>
      <c r="E8" s="972"/>
      <c r="F8" s="972"/>
      <c r="G8" s="972"/>
      <c r="H8" s="972"/>
      <c r="I8" s="972"/>
      <c r="J8" s="972"/>
      <c r="K8" s="972"/>
      <c r="L8" s="972"/>
      <c r="M8" s="975"/>
      <c r="N8" s="975"/>
      <c r="O8" s="975"/>
      <c r="P8" s="975"/>
      <c r="Q8" s="976"/>
      <c r="R8" s="1202" t="s">
        <v>592</v>
      </c>
      <c r="S8" s="1203"/>
      <c r="T8" s="369" t="s">
        <v>593</v>
      </c>
      <c r="U8" s="369" t="s">
        <v>594</v>
      </c>
      <c r="V8" s="369" t="s">
        <v>595</v>
      </c>
      <c r="W8" s="1202" t="s">
        <v>596</v>
      </c>
      <c r="X8" s="1203"/>
      <c r="Y8" s="369" t="s">
        <v>597</v>
      </c>
      <c r="Z8" s="369" t="s">
        <v>598</v>
      </c>
      <c r="AA8" s="369" t="s">
        <v>599</v>
      </c>
      <c r="AB8" s="1202" t="s">
        <v>600</v>
      </c>
      <c r="AC8" s="1203"/>
      <c r="AD8" s="1202" t="s">
        <v>601</v>
      </c>
      <c r="AE8" s="1203"/>
      <c r="AF8" s="369" t="s">
        <v>602</v>
      </c>
      <c r="AG8" s="1202" t="s">
        <v>603</v>
      </c>
      <c r="AH8" s="1203"/>
    </row>
    <row r="9" spans="1:34" ht="58.5" customHeight="1">
      <c r="A9" s="959" t="s">
        <v>558</v>
      </c>
      <c r="B9" s="959"/>
      <c r="C9" s="959"/>
      <c r="D9" s="959"/>
      <c r="E9" s="960" t="s">
        <v>558</v>
      </c>
      <c r="F9" s="961"/>
      <c r="G9" s="961"/>
      <c r="H9" s="961"/>
      <c r="I9" s="961"/>
      <c r="J9" s="961"/>
      <c r="K9" s="961"/>
      <c r="L9" s="962"/>
      <c r="M9" s="1204" t="s">
        <v>22</v>
      </c>
      <c r="N9" s="1204"/>
      <c r="O9" s="1204"/>
      <c r="P9" s="1204"/>
      <c r="Q9" s="1204"/>
      <c r="R9" s="372" t="s">
        <v>531</v>
      </c>
      <c r="S9" s="373"/>
      <c r="T9" s="368" t="s">
        <v>531</v>
      </c>
      <c r="U9" s="368" t="s">
        <v>531</v>
      </c>
      <c r="V9" s="368" t="s">
        <v>531</v>
      </c>
      <c r="W9" s="372" t="s">
        <v>531</v>
      </c>
      <c r="X9" s="373"/>
      <c r="Y9" s="368" t="s">
        <v>531</v>
      </c>
      <c r="Z9" s="368" t="s">
        <v>531</v>
      </c>
      <c r="AA9" s="368" t="s">
        <v>531</v>
      </c>
      <c r="AB9" s="372" t="s">
        <v>531</v>
      </c>
      <c r="AC9" s="373"/>
      <c r="AD9" s="372" t="s">
        <v>531</v>
      </c>
      <c r="AE9" s="373"/>
      <c r="AF9" s="368" t="s">
        <v>531</v>
      </c>
      <c r="AG9" s="372" t="s">
        <v>531</v>
      </c>
      <c r="AH9" s="373"/>
    </row>
    <row r="10" spans="1:34" s="301" customFormat="1" ht="15" customHeight="1">
      <c r="A10" s="981" t="s">
        <v>500</v>
      </c>
      <c r="B10" s="981"/>
      <c r="C10" s="981"/>
      <c r="D10" s="981"/>
      <c r="E10" s="1052" t="s">
        <v>530</v>
      </c>
      <c r="F10" s="1052"/>
      <c r="G10" s="1052"/>
      <c r="H10" s="984" t="s">
        <v>10</v>
      </c>
      <c r="I10" s="985" t="s">
        <v>529</v>
      </c>
      <c r="J10" s="985"/>
      <c r="K10" s="986" t="s">
        <v>528</v>
      </c>
      <c r="L10" s="986"/>
      <c r="M10" s="987">
        <v>2018</v>
      </c>
      <c r="N10" s="988"/>
      <c r="O10" s="988"/>
      <c r="P10" s="988"/>
      <c r="Q10" s="988">
        <v>2019</v>
      </c>
      <c r="R10" s="988"/>
      <c r="S10" s="988"/>
      <c r="T10" s="988"/>
      <c r="U10" s="988">
        <v>2020</v>
      </c>
      <c r="V10" s="988"/>
      <c r="W10" s="988"/>
      <c r="X10" s="988"/>
      <c r="Y10" s="988">
        <v>2021</v>
      </c>
      <c r="Z10" s="988"/>
      <c r="AA10" s="988"/>
      <c r="AB10" s="988"/>
      <c r="AC10" s="988">
        <v>2022</v>
      </c>
      <c r="AD10" s="988"/>
      <c r="AE10" s="988"/>
      <c r="AF10" s="988"/>
      <c r="AG10" s="989" t="s">
        <v>534</v>
      </c>
      <c r="AH10" s="979" t="s">
        <v>607</v>
      </c>
    </row>
    <row r="11" spans="1:34" s="301" customFormat="1" ht="15" customHeight="1">
      <c r="A11" s="981"/>
      <c r="B11" s="981"/>
      <c r="C11" s="981"/>
      <c r="D11" s="981"/>
      <c r="E11" s="1052"/>
      <c r="F11" s="1052"/>
      <c r="G11" s="1052"/>
      <c r="H11" s="984"/>
      <c r="I11" s="985"/>
      <c r="J11" s="985"/>
      <c r="K11" s="986"/>
      <c r="L11" s="986"/>
      <c r="M11" s="370" t="s">
        <v>23</v>
      </c>
      <c r="N11" s="370" t="s">
        <v>24</v>
      </c>
      <c r="O11" s="370" t="s">
        <v>25</v>
      </c>
      <c r="P11" s="370" t="s">
        <v>609</v>
      </c>
      <c r="Q11" s="370" t="s">
        <v>23</v>
      </c>
      <c r="R11" s="370" t="s">
        <v>24</v>
      </c>
      <c r="S11" s="370" t="s">
        <v>25</v>
      </c>
      <c r="T11" s="370" t="s">
        <v>609</v>
      </c>
      <c r="U11" s="370" t="s">
        <v>23</v>
      </c>
      <c r="V11" s="370" t="s">
        <v>24</v>
      </c>
      <c r="W11" s="370" t="s">
        <v>25</v>
      </c>
      <c r="X11" s="370" t="s">
        <v>609</v>
      </c>
      <c r="Y11" s="370" t="s">
        <v>23</v>
      </c>
      <c r="Z11" s="370" t="s">
        <v>24</v>
      </c>
      <c r="AA11" s="370" t="s">
        <v>25</v>
      </c>
      <c r="AB11" s="370" t="s">
        <v>609</v>
      </c>
      <c r="AC11" s="370" t="s">
        <v>23</v>
      </c>
      <c r="AD11" s="370" t="s">
        <v>24</v>
      </c>
      <c r="AE11" s="370" t="s">
        <v>25</v>
      </c>
      <c r="AF11" s="374" t="s">
        <v>609</v>
      </c>
      <c r="AG11" s="989"/>
      <c r="AH11" s="980"/>
    </row>
    <row r="12" spans="1:34" s="301" customFormat="1" ht="73.5" customHeight="1">
      <c r="A12" s="1105" t="s">
        <v>606</v>
      </c>
      <c r="B12" s="968" t="s">
        <v>556</v>
      </c>
      <c r="C12" s="968"/>
      <c r="D12" s="968"/>
      <c r="E12" s="1158">
        <v>40</v>
      </c>
      <c r="F12" s="1158"/>
      <c r="G12" s="1158"/>
      <c r="H12" s="304" t="s">
        <v>33</v>
      </c>
      <c r="I12" s="1128" t="s">
        <v>557</v>
      </c>
      <c r="J12" s="1129"/>
      <c r="K12" s="992" t="s">
        <v>555</v>
      </c>
      <c r="L12" s="993"/>
      <c r="M12" s="326">
        <v>8</v>
      </c>
      <c r="N12" s="326">
        <v>8</v>
      </c>
      <c r="O12" s="318">
        <v>9</v>
      </c>
      <c r="P12" s="402">
        <f t="shared" ref="P12:P13" si="0">SUM(O12+N12+M12)</f>
        <v>25</v>
      </c>
      <c r="Q12" s="308"/>
      <c r="R12" s="393"/>
      <c r="S12" s="393"/>
      <c r="T12" s="394">
        <f>SUM(Q12:S12)</f>
        <v>0</v>
      </c>
      <c r="U12" s="393"/>
      <c r="V12" s="393"/>
      <c r="W12" s="393"/>
      <c r="X12" s="394">
        <f>SUM(U12:W12)</f>
        <v>0</v>
      </c>
      <c r="Y12" s="393"/>
      <c r="Z12" s="393"/>
      <c r="AA12" s="393"/>
      <c r="AB12" s="394">
        <f>SUM(Y12:AA12)</f>
        <v>0</v>
      </c>
      <c r="AC12" s="393"/>
      <c r="AD12" s="393"/>
      <c r="AE12" s="393"/>
      <c r="AF12" s="394">
        <f>SUM(AC12:AE12)</f>
        <v>0</v>
      </c>
      <c r="AG12" s="393">
        <f>SUM(AF12,AB12,X12,T12,P12)</f>
        <v>25</v>
      </c>
      <c r="AH12" s="395">
        <f>AG12/E12</f>
        <v>0.625</v>
      </c>
    </row>
    <row r="13" spans="1:34" s="301" customFormat="1" ht="73.5" customHeight="1">
      <c r="A13" s="959"/>
      <c r="B13" s="990" t="s">
        <v>554</v>
      </c>
      <c r="C13" s="1089"/>
      <c r="D13" s="991"/>
      <c r="E13" s="992">
        <v>40</v>
      </c>
      <c r="F13" s="1110"/>
      <c r="G13" s="993"/>
      <c r="H13" s="304" t="s">
        <v>33</v>
      </c>
      <c r="I13" s="1128" t="s">
        <v>279</v>
      </c>
      <c r="J13" s="1129"/>
      <c r="K13" s="992" t="s">
        <v>280</v>
      </c>
      <c r="L13" s="993"/>
      <c r="M13" s="318">
        <v>2</v>
      </c>
      <c r="N13" s="318">
        <v>2</v>
      </c>
      <c r="O13" s="318">
        <v>4</v>
      </c>
      <c r="P13" s="402">
        <f t="shared" si="0"/>
        <v>8</v>
      </c>
      <c r="Q13" s="308"/>
      <c r="R13" s="393"/>
      <c r="S13" s="393"/>
      <c r="T13" s="394">
        <f>SUM(Q13:S13)</f>
        <v>0</v>
      </c>
      <c r="U13" s="393"/>
      <c r="V13" s="393"/>
      <c r="W13" s="393"/>
      <c r="X13" s="394">
        <f>SUM(U13:W13)</f>
        <v>0</v>
      </c>
      <c r="Y13" s="393"/>
      <c r="Z13" s="393"/>
      <c r="AA13" s="393"/>
      <c r="AB13" s="394">
        <f>SUM(Y13:AA13)</f>
        <v>0</v>
      </c>
      <c r="AC13" s="393"/>
      <c r="AD13" s="393"/>
      <c r="AE13" s="393"/>
      <c r="AF13" s="394">
        <f>SUM(AC13:AE13)</f>
        <v>0</v>
      </c>
      <c r="AG13" s="393">
        <f>SUM(AF13,AB13,X13,T13,P13)</f>
        <v>8</v>
      </c>
      <c r="AH13" s="395">
        <f>AG13/E13</f>
        <v>0.2</v>
      </c>
    </row>
    <row r="14" spans="1:34" s="301" customFormat="1" ht="26.25" customHeight="1">
      <c r="A14" s="1224" t="s">
        <v>553</v>
      </c>
      <c r="B14" s="1224"/>
      <c r="C14" s="1224"/>
      <c r="D14" s="1224"/>
      <c r="E14" s="1224"/>
      <c r="F14" s="1224"/>
      <c r="G14" s="1224"/>
      <c r="H14" s="1224"/>
      <c r="I14" s="1224"/>
      <c r="J14" s="1224"/>
      <c r="K14" s="1224"/>
      <c r="L14" s="1224"/>
      <c r="M14" s="1198">
        <f>((P12/$E$12)+(P13/$E$13))/COUNT(P12:P13)</f>
        <v>0.41249999999999998</v>
      </c>
      <c r="N14" s="1199"/>
      <c r="O14" s="1199"/>
      <c r="P14" s="1200"/>
      <c r="Q14" s="1198">
        <f>((T12/$E$12)+(T13/$E$13))/COUNT(T10:T13)</f>
        <v>0</v>
      </c>
      <c r="R14" s="1199"/>
      <c r="S14" s="1199"/>
      <c r="T14" s="1200"/>
      <c r="U14" s="1198">
        <f t="shared" ref="U14" si="1">((X12/$E$12)+(X13/$E$13))/COUNT(X10:X13)</f>
        <v>0</v>
      </c>
      <c r="V14" s="1199"/>
      <c r="W14" s="1199"/>
      <c r="X14" s="1200"/>
      <c r="Y14" s="1198">
        <f t="shared" ref="Y14" si="2">((AB12/$E$12)+(AB13/$E$13))/COUNT(AB10:AB13)</f>
        <v>0</v>
      </c>
      <c r="Z14" s="1199"/>
      <c r="AA14" s="1199"/>
      <c r="AB14" s="1200"/>
      <c r="AC14" s="1198">
        <f t="shared" ref="AC14" si="3">((AF12/$E$12)+(AF13/$E$13))/COUNT(AF10:AF13)</f>
        <v>0</v>
      </c>
      <c r="AD14" s="1199"/>
      <c r="AE14" s="1199"/>
      <c r="AF14" s="1200"/>
      <c r="AG14" s="396">
        <f>SUM(M14:AF14)</f>
        <v>0.41249999999999998</v>
      </c>
      <c r="AH14" s="325">
        <f>AVERAGE(AH12:AH13)</f>
        <v>0.41249999999999998</v>
      </c>
    </row>
    <row r="15" spans="1:34" s="301" customFormat="1" ht="13.5" customHeight="1">
      <c r="A15" s="313"/>
      <c r="B15" s="313"/>
      <c r="C15" s="313"/>
      <c r="D15" s="313"/>
      <c r="E15" s="324"/>
      <c r="F15" s="324"/>
      <c r="G15" s="324"/>
      <c r="H15" s="313"/>
      <c r="I15" s="313"/>
      <c r="J15" s="313"/>
      <c r="K15" s="324"/>
      <c r="L15" s="323"/>
      <c r="M15" s="322"/>
      <c r="N15" s="322"/>
      <c r="O15" s="322"/>
      <c r="P15" s="322"/>
      <c r="Q15" s="321"/>
    </row>
    <row r="16" spans="1:34">
      <c r="L16" s="441">
        <v>2018</v>
      </c>
      <c r="M16" s="441">
        <v>2019</v>
      </c>
      <c r="N16" s="441">
        <v>2020</v>
      </c>
      <c r="O16" s="441">
        <v>2021</v>
      </c>
      <c r="P16" s="441">
        <v>2022</v>
      </c>
    </row>
    <row r="17" spans="1:17">
      <c r="A17" s="1115"/>
      <c r="B17" s="1115"/>
      <c r="C17" s="1159"/>
      <c r="D17" s="1159"/>
      <c r="E17" s="1223"/>
      <c r="F17" s="1223"/>
      <c r="G17" s="1159"/>
      <c r="H17" s="1159"/>
      <c r="I17" s="1099" t="s">
        <v>526</v>
      </c>
      <c r="J17" s="1100"/>
      <c r="K17" s="1101"/>
      <c r="L17" s="630" t="s">
        <v>961</v>
      </c>
      <c r="M17" s="300" t="s">
        <v>962</v>
      </c>
      <c r="N17" s="300" t="s">
        <v>963</v>
      </c>
      <c r="O17" s="300" t="s">
        <v>964</v>
      </c>
      <c r="P17" s="300" t="s">
        <v>965</v>
      </c>
    </row>
    <row r="18" spans="1:17">
      <c r="A18" s="1115"/>
      <c r="B18" s="1115"/>
      <c r="C18" s="1159"/>
      <c r="D18" s="1159"/>
      <c r="E18" s="1223"/>
      <c r="F18" s="1223"/>
      <c r="G18" s="1159"/>
      <c r="H18" s="1159"/>
      <c r="I18" s="1102" t="s">
        <v>525</v>
      </c>
      <c r="J18" s="1103"/>
      <c r="K18" s="1104"/>
      <c r="L18" s="299" t="s">
        <v>966</v>
      </c>
      <c r="M18" s="631" t="s">
        <v>967</v>
      </c>
      <c r="N18" s="299" t="s">
        <v>968</v>
      </c>
      <c r="O18" s="299" t="s">
        <v>969</v>
      </c>
      <c r="P18" s="299" t="s">
        <v>970</v>
      </c>
    </row>
    <row r="19" spans="1:17">
      <c r="A19" s="1115"/>
      <c r="B19" s="1115"/>
      <c r="C19" s="1159"/>
      <c r="D19" s="1159"/>
      <c r="E19" s="1223"/>
      <c r="F19" s="1223"/>
      <c r="G19" s="1159"/>
      <c r="H19" s="1159"/>
      <c r="I19" s="1090" t="s">
        <v>524</v>
      </c>
      <c r="J19" s="1091"/>
      <c r="K19" s="1092"/>
      <c r="L19" s="632" t="s">
        <v>523</v>
      </c>
      <c r="M19" s="298" t="s">
        <v>961</v>
      </c>
      <c r="N19" s="298" t="s">
        <v>962</v>
      </c>
      <c r="O19" s="298" t="s">
        <v>963</v>
      </c>
      <c r="P19" s="298" t="s">
        <v>964</v>
      </c>
    </row>
    <row r="20" spans="1:17">
      <c r="A20" s="1026"/>
      <c r="B20" s="376"/>
      <c r="C20" s="357"/>
      <c r="D20" s="359"/>
      <c r="E20" s="359"/>
      <c r="F20" s="359"/>
      <c r="G20" s="359"/>
      <c r="H20" s="359"/>
      <c r="I20" s="359"/>
      <c r="J20" s="359"/>
      <c r="K20" s="359"/>
      <c r="L20" s="359"/>
      <c r="M20" s="359"/>
      <c r="N20" s="359"/>
      <c r="O20" s="359"/>
      <c r="P20" s="359"/>
      <c r="Q20" s="359"/>
    </row>
    <row r="21" spans="1:17">
      <c r="A21" s="1026"/>
      <c r="B21" s="376"/>
      <c r="C21" s="365"/>
      <c r="D21" s="364" t="s">
        <v>610</v>
      </c>
      <c r="E21" s="364"/>
      <c r="F21" s="359"/>
      <c r="G21" s="359"/>
      <c r="H21" s="359"/>
      <c r="I21" s="359"/>
      <c r="J21" s="359"/>
      <c r="K21" s="359"/>
      <c r="L21" s="359"/>
      <c r="M21" s="359"/>
      <c r="N21" s="359"/>
      <c r="O21" s="359"/>
      <c r="P21" s="359"/>
      <c r="Q21" s="359"/>
    </row>
    <row r="22" spans="1:17">
      <c r="A22" s="1026"/>
      <c r="B22" s="376"/>
      <c r="C22" s="417">
        <v>2018</v>
      </c>
      <c r="D22" s="418">
        <v>0.41</v>
      </c>
      <c r="E22" s="364"/>
      <c r="F22" s="359"/>
      <c r="G22" s="359"/>
      <c r="H22" s="359"/>
      <c r="I22" s="359"/>
      <c r="J22" s="359"/>
      <c r="K22" s="359"/>
      <c r="L22" s="359"/>
      <c r="M22" s="359"/>
      <c r="N22" s="359"/>
      <c r="O22" s="359"/>
      <c r="P22" s="359"/>
      <c r="Q22" s="359"/>
    </row>
    <row r="23" spans="1:17">
      <c r="A23" s="1026"/>
      <c r="B23" s="376"/>
      <c r="C23" s="417">
        <v>2019</v>
      </c>
      <c r="D23" s="418">
        <v>0</v>
      </c>
      <c r="E23" s="364"/>
      <c r="F23" s="359"/>
      <c r="G23" s="359"/>
      <c r="H23" s="359"/>
      <c r="I23" s="359"/>
      <c r="J23" s="359"/>
      <c r="K23" s="359"/>
      <c r="L23" s="359"/>
      <c r="M23" s="359"/>
      <c r="N23" s="359"/>
      <c r="O23" s="359"/>
      <c r="P23" s="359"/>
      <c r="Q23" s="359"/>
    </row>
    <row r="24" spans="1:17">
      <c r="A24" s="1026"/>
      <c r="B24" s="376"/>
      <c r="C24" s="417">
        <v>2020</v>
      </c>
      <c r="D24" s="418">
        <v>0</v>
      </c>
      <c r="E24" s="364"/>
      <c r="F24" s="359"/>
      <c r="G24" s="359"/>
      <c r="H24" s="359"/>
      <c r="I24" s="359"/>
      <c r="J24" s="359"/>
      <c r="K24" s="359"/>
      <c r="L24" s="359"/>
      <c r="M24" s="359"/>
      <c r="N24" s="359"/>
      <c r="O24" s="359"/>
      <c r="P24" s="359"/>
      <c r="Q24" s="359"/>
    </row>
    <row r="25" spans="1:17">
      <c r="A25" s="1026"/>
      <c r="B25" s="376"/>
      <c r="C25" s="417">
        <v>2021</v>
      </c>
      <c r="D25" s="418">
        <v>0</v>
      </c>
      <c r="E25" s="364"/>
      <c r="F25" s="359"/>
      <c r="G25" s="359"/>
      <c r="H25" s="359"/>
      <c r="I25" s="359"/>
      <c r="J25" s="359"/>
      <c r="K25" s="359"/>
      <c r="L25" s="359"/>
      <c r="M25" s="359"/>
      <c r="N25" s="359"/>
      <c r="O25" s="359"/>
      <c r="P25" s="359"/>
      <c r="Q25" s="359"/>
    </row>
    <row r="26" spans="1:17">
      <c r="A26" s="1026"/>
      <c r="B26" s="376"/>
      <c r="C26" s="417">
        <v>2022</v>
      </c>
      <c r="D26" s="418">
        <v>0</v>
      </c>
      <c r="E26" s="364"/>
      <c r="F26" s="359"/>
      <c r="G26" s="359"/>
      <c r="H26" s="359"/>
      <c r="I26" s="359"/>
      <c r="J26" s="359"/>
      <c r="K26" s="359"/>
      <c r="L26" s="359"/>
      <c r="M26" s="359"/>
      <c r="N26" s="359"/>
      <c r="O26" s="359"/>
      <c r="P26" s="359"/>
      <c r="Q26" s="359"/>
    </row>
    <row r="27" spans="1:17">
      <c r="A27" s="1026"/>
      <c r="B27" s="376"/>
      <c r="C27" s="365"/>
      <c r="D27" s="364"/>
      <c r="E27" s="364"/>
      <c r="F27" s="359"/>
      <c r="G27" s="359"/>
      <c r="H27" s="359"/>
      <c r="I27" s="359"/>
      <c r="J27" s="359"/>
      <c r="K27" s="359"/>
      <c r="L27" s="359"/>
      <c r="M27" s="359"/>
      <c r="N27" s="359"/>
      <c r="O27" s="359"/>
      <c r="P27" s="359"/>
      <c r="Q27" s="359"/>
    </row>
    <row r="28" spans="1:17">
      <c r="A28" s="1026"/>
      <c r="B28" s="376"/>
      <c r="C28" s="357"/>
      <c r="D28" s="359"/>
      <c r="E28" s="359"/>
      <c r="F28" s="359"/>
      <c r="G28" s="359"/>
      <c r="H28" s="359"/>
      <c r="I28" s="359"/>
      <c r="J28" s="359"/>
      <c r="K28" s="359"/>
      <c r="L28" s="359"/>
      <c r="M28" s="359"/>
      <c r="N28" s="359"/>
      <c r="O28" s="359"/>
      <c r="P28" s="359"/>
      <c r="Q28" s="359"/>
    </row>
    <row r="29" spans="1:17">
      <c r="A29" s="1026"/>
      <c r="B29" s="376"/>
      <c r="C29" s="357"/>
      <c r="D29" s="359"/>
      <c r="E29" s="359"/>
      <c r="F29" s="359"/>
      <c r="G29" s="359"/>
      <c r="H29" s="359"/>
      <c r="I29" s="359"/>
      <c r="J29" s="359"/>
      <c r="K29" s="359"/>
      <c r="L29" s="359"/>
      <c r="M29" s="359"/>
      <c r="N29" s="359"/>
      <c r="O29" s="359"/>
      <c r="P29" s="359"/>
      <c r="Q29" s="359"/>
    </row>
    <row r="30" spans="1:17">
      <c r="A30" s="1026"/>
      <c r="B30" s="376"/>
      <c r="C30" s="357"/>
      <c r="D30" s="359"/>
      <c r="E30" s="359"/>
      <c r="F30" s="359"/>
      <c r="G30" s="359"/>
      <c r="H30" s="359"/>
      <c r="I30" s="359"/>
      <c r="J30" s="359"/>
      <c r="K30" s="359"/>
      <c r="L30" s="359"/>
      <c r="M30" s="359"/>
      <c r="N30" s="359"/>
      <c r="O30" s="359"/>
      <c r="P30" s="359"/>
      <c r="Q30" s="359"/>
    </row>
    <row r="31" spans="1:17">
      <c r="A31" s="1026"/>
      <c r="B31" s="376"/>
      <c r="C31" s="357"/>
      <c r="D31" s="359"/>
      <c r="E31" s="359"/>
      <c r="F31" s="359"/>
      <c r="G31" s="359"/>
      <c r="H31" s="359"/>
      <c r="I31" s="359"/>
      <c r="J31" s="359"/>
      <c r="K31" s="359"/>
      <c r="L31" s="359"/>
      <c r="M31" s="359"/>
      <c r="N31" s="359"/>
      <c r="O31" s="359"/>
      <c r="P31" s="359"/>
      <c r="Q31" s="359"/>
    </row>
    <row r="32" spans="1:17">
      <c r="A32" s="1026"/>
      <c r="B32" s="376"/>
      <c r="C32" s="357"/>
      <c r="D32" s="359"/>
      <c r="E32" s="359"/>
      <c r="F32" s="359"/>
      <c r="G32" s="359"/>
      <c r="H32" s="359"/>
      <c r="I32" s="359"/>
      <c r="J32" s="359"/>
      <c r="K32" s="359"/>
      <c r="L32" s="359"/>
      <c r="M32" s="359"/>
      <c r="N32" s="359"/>
      <c r="O32" s="359"/>
      <c r="P32" s="359"/>
      <c r="Q32" s="359"/>
    </row>
    <row r="33" spans="1:34">
      <c r="A33" s="1026"/>
      <c r="B33" s="376"/>
      <c r="C33" s="357"/>
      <c r="D33" s="359"/>
      <c r="E33" s="359"/>
      <c r="F33" s="359"/>
      <c r="G33" s="359"/>
      <c r="H33" s="359"/>
      <c r="I33" s="359"/>
      <c r="J33" s="359"/>
      <c r="K33" s="359"/>
      <c r="L33" s="359"/>
      <c r="M33" s="359"/>
      <c r="N33" s="359"/>
      <c r="O33" s="359"/>
      <c r="P33" s="359"/>
      <c r="Q33" s="359"/>
    </row>
    <row r="34" spans="1:34">
      <c r="A34" s="1026"/>
      <c r="B34" s="376"/>
      <c r="C34" s="357"/>
      <c r="D34" s="359"/>
      <c r="E34" s="359"/>
      <c r="F34" s="359"/>
      <c r="G34" s="359"/>
      <c r="H34" s="359"/>
      <c r="I34" s="359"/>
      <c r="J34" s="359"/>
      <c r="K34" s="359"/>
      <c r="L34" s="359"/>
      <c r="M34" s="359"/>
      <c r="N34" s="359"/>
      <c r="O34" s="359"/>
      <c r="P34" s="359"/>
      <c r="Q34" s="359"/>
    </row>
    <row r="35" spans="1:34">
      <c r="A35" s="1062" t="s">
        <v>608</v>
      </c>
      <c r="B35" s="1063"/>
      <c r="C35" s="1063"/>
      <c r="D35" s="1063"/>
      <c r="E35" s="1063"/>
      <c r="F35" s="1063"/>
      <c r="G35" s="1063"/>
      <c r="H35" s="1063"/>
      <c r="I35" s="1063"/>
      <c r="J35" s="1063"/>
      <c r="K35" s="1063"/>
      <c r="L35" s="1063"/>
      <c r="M35" s="1063"/>
      <c r="N35" s="1063"/>
      <c r="O35" s="1063"/>
      <c r="P35" s="1063"/>
      <c r="Q35" s="1063"/>
      <c r="R35" s="1063"/>
      <c r="S35" s="1063"/>
      <c r="T35" s="1063"/>
      <c r="U35" s="1063"/>
      <c r="V35" s="1063"/>
      <c r="W35" s="1063"/>
      <c r="X35" s="1063"/>
      <c r="Y35" s="1063"/>
      <c r="Z35" s="1063"/>
      <c r="AA35" s="1063"/>
      <c r="AB35" s="1063"/>
      <c r="AC35" s="1063"/>
      <c r="AD35" s="1063"/>
      <c r="AE35" s="1063"/>
      <c r="AF35" s="1063"/>
      <c r="AG35" s="1063"/>
      <c r="AH35" s="1063"/>
    </row>
    <row r="36" spans="1:34" ht="22.5" customHeight="1">
      <c r="A36" s="1010" t="s">
        <v>522</v>
      </c>
      <c r="B36" s="1029"/>
      <c r="C36" s="1181" t="s">
        <v>552</v>
      </c>
      <c r="D36" s="1181"/>
      <c r="E36" s="1181"/>
      <c r="F36" s="1181"/>
      <c r="G36" s="1181"/>
      <c r="H36" s="1181"/>
      <c r="I36" s="1181"/>
      <c r="J36" s="1181"/>
      <c r="K36" s="1181"/>
      <c r="L36" s="1181"/>
      <c r="M36" s="1181"/>
      <c r="N36" s="1181"/>
      <c r="O36" s="1181"/>
      <c r="P36" s="1181"/>
      <c r="Q36" s="1181"/>
      <c r="R36" s="1181"/>
      <c r="S36" s="1181"/>
      <c r="T36" s="1181"/>
      <c r="U36" s="1181"/>
      <c r="V36" s="1181"/>
      <c r="W36" s="1181"/>
      <c r="X36" s="1181"/>
      <c r="Y36" s="1181"/>
      <c r="Z36" s="1181"/>
      <c r="AA36" s="1181"/>
      <c r="AB36" s="1181"/>
      <c r="AC36" s="1181"/>
      <c r="AD36" s="1181"/>
      <c r="AE36" s="1181"/>
      <c r="AF36" s="1181"/>
      <c r="AG36" s="1181"/>
      <c r="AH36" s="1181"/>
    </row>
    <row r="37" spans="1:34">
      <c r="A37" s="1030"/>
      <c r="B37" s="1031"/>
      <c r="C37" s="1181"/>
      <c r="D37" s="1181"/>
      <c r="E37" s="1181"/>
      <c r="F37" s="1181"/>
      <c r="G37" s="1181"/>
      <c r="H37" s="1181"/>
      <c r="I37" s="1181"/>
      <c r="J37" s="1181"/>
      <c r="K37" s="1181"/>
      <c r="L37" s="1181"/>
      <c r="M37" s="1181"/>
      <c r="N37" s="1181"/>
      <c r="O37" s="1181"/>
      <c r="P37" s="1181"/>
      <c r="Q37" s="1181"/>
      <c r="R37" s="1181"/>
      <c r="S37" s="1181"/>
      <c r="T37" s="1181"/>
      <c r="U37" s="1181"/>
      <c r="V37" s="1181"/>
      <c r="W37" s="1181"/>
      <c r="X37" s="1181"/>
      <c r="Y37" s="1181"/>
      <c r="Z37" s="1181"/>
      <c r="AA37" s="1181"/>
      <c r="AB37" s="1181"/>
      <c r="AC37" s="1181"/>
      <c r="AD37" s="1181"/>
      <c r="AE37" s="1181"/>
      <c r="AF37" s="1181"/>
      <c r="AG37" s="1181"/>
      <c r="AH37" s="1181"/>
    </row>
    <row r="38" spans="1:34">
      <c r="A38" s="1030"/>
      <c r="B38" s="1031"/>
      <c r="C38" s="1181"/>
      <c r="D38" s="1181"/>
      <c r="E38" s="1181"/>
      <c r="F38" s="1181"/>
      <c r="G38" s="1181"/>
      <c r="H38" s="1181"/>
      <c r="I38" s="1181"/>
      <c r="J38" s="1181"/>
      <c r="K38" s="1181"/>
      <c r="L38" s="1181"/>
      <c r="M38" s="1181"/>
      <c r="N38" s="1181"/>
      <c r="O38" s="1181"/>
      <c r="P38" s="1181"/>
      <c r="Q38" s="1181"/>
      <c r="R38" s="1181"/>
      <c r="S38" s="1181"/>
      <c r="T38" s="1181"/>
      <c r="U38" s="1181"/>
      <c r="V38" s="1181"/>
      <c r="W38" s="1181"/>
      <c r="X38" s="1181"/>
      <c r="Y38" s="1181"/>
      <c r="Z38" s="1181"/>
      <c r="AA38" s="1181"/>
      <c r="AB38" s="1181"/>
      <c r="AC38" s="1181"/>
      <c r="AD38" s="1181"/>
      <c r="AE38" s="1181"/>
      <c r="AF38" s="1181"/>
      <c r="AG38" s="1181"/>
      <c r="AH38" s="1181"/>
    </row>
    <row r="39" spans="1:34">
      <c r="A39" s="1030"/>
      <c r="B39" s="1031"/>
      <c r="C39" s="1181"/>
      <c r="D39" s="1181"/>
      <c r="E39" s="1181"/>
      <c r="F39" s="1181"/>
      <c r="G39" s="1181"/>
      <c r="H39" s="1181"/>
      <c r="I39" s="1181"/>
      <c r="J39" s="1181"/>
      <c r="K39" s="1181"/>
      <c r="L39" s="1181"/>
      <c r="M39" s="1181"/>
      <c r="N39" s="1181"/>
      <c r="O39" s="1181"/>
      <c r="P39" s="1181"/>
      <c r="Q39" s="1181"/>
      <c r="R39" s="1181"/>
      <c r="S39" s="1181"/>
      <c r="T39" s="1181"/>
      <c r="U39" s="1181"/>
      <c r="V39" s="1181"/>
      <c r="W39" s="1181"/>
      <c r="X39" s="1181"/>
      <c r="Y39" s="1181"/>
      <c r="Z39" s="1181"/>
      <c r="AA39" s="1181"/>
      <c r="AB39" s="1181"/>
      <c r="AC39" s="1181"/>
      <c r="AD39" s="1181"/>
      <c r="AE39" s="1181"/>
      <c r="AF39" s="1181"/>
      <c r="AG39" s="1181"/>
      <c r="AH39" s="1181"/>
    </row>
    <row r="40" spans="1:34">
      <c r="A40" s="1030"/>
      <c r="B40" s="1031"/>
      <c r="C40" s="1181"/>
      <c r="D40" s="1181"/>
      <c r="E40" s="1181"/>
      <c r="F40" s="1181"/>
      <c r="G40" s="1181"/>
      <c r="H40" s="1181"/>
      <c r="I40" s="1181"/>
      <c r="J40" s="1181"/>
      <c r="K40" s="1181"/>
      <c r="L40" s="1181"/>
      <c r="M40" s="1181"/>
      <c r="N40" s="1181"/>
      <c r="O40" s="1181"/>
      <c r="P40" s="1181"/>
      <c r="Q40" s="1181"/>
      <c r="R40" s="1181"/>
      <c r="S40" s="1181"/>
      <c r="T40" s="1181"/>
      <c r="U40" s="1181"/>
      <c r="V40" s="1181"/>
      <c r="W40" s="1181"/>
      <c r="X40" s="1181"/>
      <c r="Y40" s="1181"/>
      <c r="Z40" s="1181"/>
      <c r="AA40" s="1181"/>
      <c r="AB40" s="1181"/>
      <c r="AC40" s="1181"/>
      <c r="AD40" s="1181"/>
      <c r="AE40" s="1181"/>
      <c r="AF40" s="1181"/>
      <c r="AG40" s="1181"/>
      <c r="AH40" s="1181"/>
    </row>
    <row r="41" spans="1:34">
      <c r="A41" s="1010" t="s">
        <v>521</v>
      </c>
      <c r="B41" s="1011"/>
      <c r="C41" s="1181" t="s">
        <v>551</v>
      </c>
      <c r="D41" s="1181"/>
      <c r="E41" s="1181"/>
      <c r="F41" s="1181"/>
      <c r="G41" s="1181"/>
      <c r="H41" s="1181"/>
      <c r="I41" s="1181"/>
      <c r="J41" s="1181"/>
      <c r="K41" s="1181"/>
      <c r="L41" s="1181"/>
      <c r="M41" s="1181"/>
      <c r="N41" s="1181"/>
      <c r="O41" s="1181"/>
      <c r="P41" s="1181"/>
      <c r="Q41" s="1181"/>
      <c r="R41" s="1181"/>
      <c r="S41" s="1181"/>
      <c r="T41" s="1181"/>
      <c r="U41" s="1181"/>
      <c r="V41" s="1181"/>
      <c r="W41" s="1181"/>
      <c r="X41" s="1181"/>
      <c r="Y41" s="1181"/>
      <c r="Z41" s="1181"/>
      <c r="AA41" s="1181"/>
      <c r="AB41" s="1181"/>
      <c r="AC41" s="1181"/>
      <c r="AD41" s="1181"/>
      <c r="AE41" s="1181"/>
      <c r="AF41" s="1181"/>
      <c r="AG41" s="1181"/>
      <c r="AH41" s="1181"/>
    </row>
    <row r="42" spans="1:34">
      <c r="A42" s="1012"/>
      <c r="B42" s="1013"/>
      <c r="C42" s="1181"/>
      <c r="D42" s="1181"/>
      <c r="E42" s="1181"/>
      <c r="F42" s="1181"/>
      <c r="G42" s="1181"/>
      <c r="H42" s="1181"/>
      <c r="I42" s="1181"/>
      <c r="J42" s="1181"/>
      <c r="K42" s="1181"/>
      <c r="L42" s="1181"/>
      <c r="M42" s="1181"/>
      <c r="N42" s="1181"/>
      <c r="O42" s="1181"/>
      <c r="P42" s="1181"/>
      <c r="Q42" s="1181"/>
      <c r="R42" s="1181"/>
      <c r="S42" s="1181"/>
      <c r="T42" s="1181"/>
      <c r="U42" s="1181"/>
      <c r="V42" s="1181"/>
      <c r="W42" s="1181"/>
      <c r="X42" s="1181"/>
      <c r="Y42" s="1181"/>
      <c r="Z42" s="1181"/>
      <c r="AA42" s="1181"/>
      <c r="AB42" s="1181"/>
      <c r="AC42" s="1181"/>
      <c r="AD42" s="1181"/>
      <c r="AE42" s="1181"/>
      <c r="AF42" s="1181"/>
      <c r="AG42" s="1181"/>
      <c r="AH42" s="1181"/>
    </row>
    <row r="43" spans="1:34">
      <c r="A43" s="1012"/>
      <c r="B43" s="1013"/>
      <c r="C43" s="1181"/>
      <c r="D43" s="1181"/>
      <c r="E43" s="1181"/>
      <c r="F43" s="1181"/>
      <c r="G43" s="1181"/>
      <c r="H43" s="1181"/>
      <c r="I43" s="1181"/>
      <c r="J43" s="1181"/>
      <c r="K43" s="1181"/>
      <c r="L43" s="1181"/>
      <c r="M43" s="1181"/>
      <c r="N43" s="1181"/>
      <c r="O43" s="1181"/>
      <c r="P43" s="1181"/>
      <c r="Q43" s="1181"/>
      <c r="R43" s="1181"/>
      <c r="S43" s="1181"/>
      <c r="T43" s="1181"/>
      <c r="U43" s="1181"/>
      <c r="V43" s="1181"/>
      <c r="W43" s="1181"/>
      <c r="X43" s="1181"/>
      <c r="Y43" s="1181"/>
      <c r="Z43" s="1181"/>
      <c r="AA43" s="1181"/>
      <c r="AB43" s="1181"/>
      <c r="AC43" s="1181"/>
      <c r="AD43" s="1181"/>
      <c r="AE43" s="1181"/>
      <c r="AF43" s="1181"/>
      <c r="AG43" s="1181"/>
      <c r="AH43" s="1181"/>
    </row>
    <row r="44" spans="1:34">
      <c r="A44" s="1012"/>
      <c r="B44" s="1013"/>
      <c r="C44" s="1181"/>
      <c r="D44" s="1181"/>
      <c r="E44" s="1181"/>
      <c r="F44" s="1181"/>
      <c r="G44" s="1181"/>
      <c r="H44" s="1181"/>
      <c r="I44" s="1181"/>
      <c r="J44" s="1181"/>
      <c r="K44" s="1181"/>
      <c r="L44" s="1181"/>
      <c r="M44" s="1181"/>
      <c r="N44" s="1181"/>
      <c r="O44" s="1181"/>
      <c r="P44" s="1181"/>
      <c r="Q44" s="1181"/>
      <c r="R44" s="1181"/>
      <c r="S44" s="1181"/>
      <c r="T44" s="1181"/>
      <c r="U44" s="1181"/>
      <c r="V44" s="1181"/>
      <c r="W44" s="1181"/>
      <c r="X44" s="1181"/>
      <c r="Y44" s="1181"/>
      <c r="Z44" s="1181"/>
      <c r="AA44" s="1181"/>
      <c r="AB44" s="1181"/>
      <c r="AC44" s="1181"/>
      <c r="AD44" s="1181"/>
      <c r="AE44" s="1181"/>
      <c r="AF44" s="1181"/>
      <c r="AG44" s="1181"/>
      <c r="AH44" s="1181"/>
    </row>
    <row r="45" spans="1:34">
      <c r="A45" s="1012"/>
      <c r="B45" s="1013"/>
      <c r="C45" s="1181"/>
      <c r="D45" s="1181"/>
      <c r="E45" s="1181"/>
      <c r="F45" s="1181"/>
      <c r="G45" s="1181"/>
      <c r="H45" s="1181"/>
      <c r="I45" s="1181"/>
      <c r="J45" s="1181"/>
      <c r="K45" s="1181"/>
      <c r="L45" s="1181"/>
      <c r="M45" s="1181"/>
      <c r="N45" s="1181"/>
      <c r="O45" s="1181"/>
      <c r="P45" s="1181"/>
      <c r="Q45" s="1181"/>
      <c r="R45" s="1181"/>
      <c r="S45" s="1181"/>
      <c r="T45" s="1181"/>
      <c r="U45" s="1181"/>
      <c r="V45" s="1181"/>
      <c r="W45" s="1181"/>
      <c r="X45" s="1181"/>
      <c r="Y45" s="1181"/>
      <c r="Z45" s="1181"/>
      <c r="AA45" s="1181"/>
      <c r="AB45" s="1181"/>
      <c r="AC45" s="1181"/>
      <c r="AD45" s="1181"/>
      <c r="AE45" s="1181"/>
      <c r="AF45" s="1181"/>
      <c r="AG45" s="1181"/>
      <c r="AH45" s="1181"/>
    </row>
    <row r="46" spans="1:34" ht="15" customHeight="1">
      <c r="A46" s="1058" t="s">
        <v>520</v>
      </c>
      <c r="B46" s="1058"/>
      <c r="C46" s="1064" t="s">
        <v>550</v>
      </c>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c r="A47" s="1058"/>
      <c r="B47" s="1058"/>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c r="A48" s="1058"/>
      <c r="B48" s="1058"/>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c r="A49" s="1058"/>
      <c r="B49" s="1058"/>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0" spans="1:34">
      <c r="A50" s="1058"/>
      <c r="B50" s="1058"/>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row>
    <row r="53" spans="1:34">
      <c r="A53" s="297" t="s">
        <v>256</v>
      </c>
      <c r="B53" s="297"/>
      <c r="C53" s="297"/>
      <c r="D53" s="297"/>
      <c r="E53" s="297"/>
      <c r="F53" s="297"/>
      <c r="G53" s="297"/>
      <c r="H53" s="297"/>
      <c r="I53" s="297"/>
      <c r="J53" s="297"/>
      <c r="K53" s="297"/>
      <c r="L53" s="297"/>
      <c r="M53" s="297"/>
      <c r="N53" s="297"/>
      <c r="O53" s="297"/>
      <c r="P53" s="297"/>
      <c r="Q53" s="297"/>
    </row>
    <row r="54" spans="1:34">
      <c r="A54" s="296" t="s">
        <v>519</v>
      </c>
      <c r="B54" s="296"/>
      <c r="C54" s="296"/>
      <c r="D54" s="296"/>
      <c r="E54" s="296"/>
      <c r="F54" s="296"/>
      <c r="G54" s="296"/>
      <c r="H54" s="296"/>
      <c r="I54" s="296"/>
      <c r="J54" s="296"/>
      <c r="K54" s="296"/>
      <c r="L54" s="296"/>
      <c r="M54" s="296"/>
      <c r="N54" s="296"/>
      <c r="O54" s="296"/>
      <c r="P54" s="296"/>
      <c r="Q54" s="296"/>
    </row>
  </sheetData>
  <mergeCells count="75">
    <mergeCell ref="W8:X8"/>
    <mergeCell ref="AB8:AC8"/>
    <mergeCell ref="AD8:AE8"/>
    <mergeCell ref="AG8:AH8"/>
    <mergeCell ref="M7:Q8"/>
    <mergeCell ref="R7:AH7"/>
    <mergeCell ref="R8:S8"/>
    <mergeCell ref="E7:L8"/>
    <mergeCell ref="A7:D8"/>
    <mergeCell ref="A3:AH3"/>
    <mergeCell ref="A4:AH4"/>
    <mergeCell ref="U10:X10"/>
    <mergeCell ref="Y10:AB10"/>
    <mergeCell ref="AC10:AF10"/>
    <mergeCell ref="AG10:AG11"/>
    <mergeCell ref="AH10:AH11"/>
    <mergeCell ref="A5:D5"/>
    <mergeCell ref="E5:L5"/>
    <mergeCell ref="M5:Q5"/>
    <mergeCell ref="R5:U5"/>
    <mergeCell ref="V5:Y5"/>
    <mergeCell ref="Z5:AC5"/>
    <mergeCell ref="AD5:AH5"/>
    <mergeCell ref="M14:P14"/>
    <mergeCell ref="A35:AH35"/>
    <mergeCell ref="C36:AH40"/>
    <mergeCell ref="C41:AH45"/>
    <mergeCell ref="Q14:T14"/>
    <mergeCell ref="U14:X14"/>
    <mergeCell ref="Y14:AB14"/>
    <mergeCell ref="AC14:AF14"/>
    <mergeCell ref="A14:L14"/>
    <mergeCell ref="A41:B45"/>
    <mergeCell ref="A1:AH2"/>
    <mergeCell ref="R6:U6"/>
    <mergeCell ref="V6:Y6"/>
    <mergeCell ref="Z6:AC6"/>
    <mergeCell ref="AD6:AH6"/>
    <mergeCell ref="A6:D6"/>
    <mergeCell ref="E6:L6"/>
    <mergeCell ref="M6:Q6"/>
    <mergeCell ref="A9:D9"/>
    <mergeCell ref="E9:L9"/>
    <mergeCell ref="M9:Q9"/>
    <mergeCell ref="M10:P10"/>
    <mergeCell ref="Q10:T10"/>
    <mergeCell ref="A10:D11"/>
    <mergeCell ref="E10:G11"/>
    <mergeCell ref="H10:H11"/>
    <mergeCell ref="I10:J11"/>
    <mergeCell ref="K10:L11"/>
    <mergeCell ref="A12:A13"/>
    <mergeCell ref="B12:D12"/>
    <mergeCell ref="E12:G12"/>
    <mergeCell ref="I12:J12"/>
    <mergeCell ref="K12:L12"/>
    <mergeCell ref="B13:D13"/>
    <mergeCell ref="E13:G13"/>
    <mergeCell ref="I13:J13"/>
    <mergeCell ref="K13:L13"/>
    <mergeCell ref="C46:AH50"/>
    <mergeCell ref="A17:B19"/>
    <mergeCell ref="C17:D19"/>
    <mergeCell ref="E17:F19"/>
    <mergeCell ref="G17:H19"/>
    <mergeCell ref="I17:K17"/>
    <mergeCell ref="I18:K18"/>
    <mergeCell ref="I19:K19"/>
    <mergeCell ref="A46:B50"/>
    <mergeCell ref="A20:A22"/>
    <mergeCell ref="A23:A25"/>
    <mergeCell ref="A26:A28"/>
    <mergeCell ref="A29:A31"/>
    <mergeCell ref="A32:A34"/>
    <mergeCell ref="A36:B40"/>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82"/>
  <sheetViews>
    <sheetView showGridLines="0" topLeftCell="A4" zoomScale="60" zoomScaleNormal="60" zoomScalePageLayoutView="90" workbookViewId="0">
      <selection activeCell="V22" sqref="V22"/>
    </sheetView>
  </sheetViews>
  <sheetFormatPr baseColWidth="10" defaultColWidth="11.5546875" defaultRowHeight="15"/>
  <cols>
    <col min="1" max="1" width="9.6640625" style="295" bestFit="1" customWidth="1"/>
    <col min="2" max="2" width="9.33203125" style="295" bestFit="1" customWidth="1"/>
    <col min="3" max="3" width="8.88671875" style="295" bestFit="1" customWidth="1"/>
    <col min="4" max="4" width="10.6640625" style="295" bestFit="1" customWidth="1"/>
    <col min="5" max="6" width="8.5546875" style="295" bestFit="1" customWidth="1"/>
    <col min="7" max="8" width="10.33203125" style="295" bestFit="1" customWidth="1"/>
    <col min="9" max="9" width="10.5546875" style="295" bestFit="1" customWidth="1"/>
    <col min="10" max="10" width="9" style="295" bestFit="1"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6640625" style="295" bestFit="1" customWidth="1"/>
    <col min="16" max="16" width="9.6640625" style="295" customWidth="1"/>
    <col min="17" max="17" width="11.109375" style="295" bestFit="1" customWidth="1"/>
    <col min="18" max="18" width="8.109375" style="295" customWidth="1"/>
    <col min="19" max="26" width="11.5546875" style="295"/>
    <col min="27" max="27" width="15.109375" style="295" customWidth="1"/>
    <col min="28" max="16384" width="11.5546875" style="295"/>
  </cols>
  <sheetData>
    <row r="1" spans="1:38" ht="154.5" customHeight="1">
      <c r="A1" s="948" t="s">
        <v>533</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row>
    <row r="3" spans="1:38"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row>
    <row r="4" spans="1:38" ht="42"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8" ht="15" customHeight="1">
      <c r="A5" s="952" t="s">
        <v>1</v>
      </c>
      <c r="B5" s="952"/>
      <c r="C5" s="952"/>
      <c r="D5" s="952"/>
      <c r="E5" s="953" t="s">
        <v>2</v>
      </c>
      <c r="F5" s="953"/>
      <c r="G5" s="953"/>
      <c r="H5" s="953"/>
      <c r="I5" s="953"/>
      <c r="J5" s="953"/>
      <c r="K5" s="953"/>
      <c r="L5" s="953"/>
      <c r="M5" s="954" t="s">
        <v>3</v>
      </c>
      <c r="N5" s="954"/>
      <c r="O5" s="954"/>
      <c r="P5" s="954"/>
      <c r="Q5" s="954"/>
      <c r="R5" s="955" t="s">
        <v>590</v>
      </c>
      <c r="S5" s="955"/>
      <c r="T5" s="955"/>
      <c r="U5" s="955"/>
      <c r="V5" s="956" t="s">
        <v>591</v>
      </c>
      <c r="W5" s="956"/>
      <c r="X5" s="956"/>
      <c r="Y5" s="956"/>
      <c r="Z5" s="957" t="s">
        <v>5</v>
      </c>
      <c r="AA5" s="957"/>
      <c r="AB5" s="957"/>
      <c r="AC5" s="957"/>
      <c r="AD5" s="958" t="s">
        <v>6</v>
      </c>
      <c r="AE5" s="958"/>
      <c r="AF5" s="958"/>
      <c r="AG5" s="958"/>
      <c r="AH5" s="958"/>
    </row>
    <row r="6" spans="1:38" s="305" customFormat="1" ht="96" customHeight="1">
      <c r="A6" s="966" t="s">
        <v>107</v>
      </c>
      <c r="B6" s="966"/>
      <c r="C6" s="966"/>
      <c r="D6" s="966"/>
      <c r="E6" s="967" t="s">
        <v>108</v>
      </c>
      <c r="F6" s="967"/>
      <c r="G6" s="967"/>
      <c r="H6" s="967"/>
      <c r="I6" s="967"/>
      <c r="J6" s="967"/>
      <c r="K6" s="967"/>
      <c r="L6" s="967"/>
      <c r="M6" s="967" t="s">
        <v>109</v>
      </c>
      <c r="N6" s="967"/>
      <c r="O6" s="967"/>
      <c r="P6" s="967"/>
      <c r="Q6" s="967"/>
      <c r="R6" s="968" t="s">
        <v>567</v>
      </c>
      <c r="S6" s="968"/>
      <c r="T6" s="968"/>
      <c r="U6" s="968"/>
      <c r="V6" s="968" t="s">
        <v>604</v>
      </c>
      <c r="W6" s="968"/>
      <c r="X6" s="968"/>
      <c r="Y6" s="968"/>
      <c r="Z6" s="1128" t="s">
        <v>617</v>
      </c>
      <c r="AA6" s="1218"/>
      <c r="AB6" s="1218"/>
      <c r="AC6" s="1129"/>
      <c r="AD6" s="968" t="s">
        <v>566</v>
      </c>
      <c r="AE6" s="968"/>
      <c r="AF6" s="968"/>
      <c r="AG6" s="968"/>
      <c r="AH6" s="968"/>
    </row>
    <row r="7" spans="1:38" ht="24" customHeight="1">
      <c r="A7" s="1226" t="s">
        <v>7</v>
      </c>
      <c r="B7" s="1226"/>
      <c r="C7" s="1226"/>
      <c r="D7" s="1226"/>
      <c r="E7" s="1225" t="s">
        <v>8</v>
      </c>
      <c r="F7" s="1225"/>
      <c r="G7" s="1225"/>
      <c r="H7" s="1225"/>
      <c r="I7" s="1225"/>
      <c r="J7" s="1225"/>
      <c r="K7" s="1225"/>
      <c r="L7" s="1225"/>
      <c r="M7" s="1227" t="s">
        <v>12</v>
      </c>
      <c r="N7" s="1227"/>
      <c r="O7" s="1227"/>
      <c r="P7" s="1227"/>
      <c r="Q7" s="1228"/>
      <c r="R7" s="1187" t="s">
        <v>4</v>
      </c>
      <c r="S7" s="1187"/>
      <c r="T7" s="1187"/>
      <c r="U7" s="1187"/>
      <c r="V7" s="1187"/>
      <c r="W7" s="1187"/>
      <c r="X7" s="1187"/>
      <c r="Y7" s="1187"/>
      <c r="Z7" s="1187"/>
      <c r="AA7" s="1187"/>
      <c r="AB7" s="1187"/>
      <c r="AC7" s="1187"/>
      <c r="AD7" s="1187"/>
      <c r="AE7" s="1187"/>
      <c r="AF7" s="1187"/>
      <c r="AG7" s="1187"/>
      <c r="AH7" s="1187"/>
    </row>
    <row r="8" spans="1:38" ht="40.5" customHeight="1">
      <c r="A8" s="970"/>
      <c r="B8" s="970"/>
      <c r="C8" s="970"/>
      <c r="D8" s="970"/>
      <c r="E8" s="972"/>
      <c r="F8" s="972"/>
      <c r="G8" s="972"/>
      <c r="H8" s="972"/>
      <c r="I8" s="972"/>
      <c r="J8" s="972"/>
      <c r="K8" s="972"/>
      <c r="L8" s="972"/>
      <c r="M8" s="975"/>
      <c r="N8" s="975"/>
      <c r="O8" s="975"/>
      <c r="P8" s="975"/>
      <c r="Q8" s="976"/>
      <c r="R8" s="1185" t="s">
        <v>592</v>
      </c>
      <c r="S8" s="1185"/>
      <c r="T8" s="330" t="s">
        <v>593</v>
      </c>
      <c r="U8" s="330" t="s">
        <v>594</v>
      </c>
      <c r="V8" s="330" t="s">
        <v>595</v>
      </c>
      <c r="W8" s="1185" t="s">
        <v>596</v>
      </c>
      <c r="X8" s="1185"/>
      <c r="Y8" s="330" t="s">
        <v>597</v>
      </c>
      <c r="Z8" s="330" t="s">
        <v>598</v>
      </c>
      <c r="AA8" s="330" t="s">
        <v>599</v>
      </c>
      <c r="AB8" s="1202" t="s">
        <v>600</v>
      </c>
      <c r="AC8" s="1203"/>
      <c r="AD8" s="1202" t="s">
        <v>601</v>
      </c>
      <c r="AE8" s="1203"/>
      <c r="AF8" s="330" t="s">
        <v>602</v>
      </c>
      <c r="AG8" s="1202" t="s">
        <v>603</v>
      </c>
      <c r="AH8" s="1203"/>
    </row>
    <row r="9" spans="1:38" ht="24" customHeight="1">
      <c r="A9" s="959" t="s">
        <v>565</v>
      </c>
      <c r="B9" s="959"/>
      <c r="C9" s="959"/>
      <c r="D9" s="959"/>
      <c r="E9" s="960" t="s">
        <v>565</v>
      </c>
      <c r="F9" s="961"/>
      <c r="G9" s="961"/>
      <c r="H9" s="961"/>
      <c r="I9" s="961"/>
      <c r="J9" s="961"/>
      <c r="K9" s="961"/>
      <c r="L9" s="962"/>
      <c r="M9" s="1204" t="s">
        <v>22</v>
      </c>
      <c r="N9" s="1204"/>
      <c r="O9" s="1204"/>
      <c r="P9" s="1204"/>
      <c r="Q9" s="1204"/>
      <c r="R9" s="990"/>
      <c r="S9" s="991"/>
      <c r="T9" s="304"/>
      <c r="U9" s="304"/>
      <c r="V9" s="304"/>
      <c r="W9" s="990" t="s">
        <v>531</v>
      </c>
      <c r="X9" s="991"/>
      <c r="Y9" s="304"/>
      <c r="Z9" s="304"/>
      <c r="AA9" s="304"/>
      <c r="AB9" s="990"/>
      <c r="AC9" s="991"/>
      <c r="AD9" s="990"/>
      <c r="AE9" s="991"/>
      <c r="AF9" s="304"/>
      <c r="AG9" s="990"/>
      <c r="AH9" s="991"/>
    </row>
    <row r="10" spans="1:38" s="301" customFormat="1" ht="24" customHeight="1">
      <c r="A10" s="981" t="s">
        <v>500</v>
      </c>
      <c r="B10" s="981"/>
      <c r="C10" s="981"/>
      <c r="D10" s="981"/>
      <c r="E10" s="1052" t="s">
        <v>530</v>
      </c>
      <c r="F10" s="1052"/>
      <c r="G10" s="1052"/>
      <c r="H10" s="984" t="s">
        <v>10</v>
      </c>
      <c r="I10" s="985" t="s">
        <v>529</v>
      </c>
      <c r="J10" s="985"/>
      <c r="K10" s="986" t="s">
        <v>528</v>
      </c>
      <c r="L10" s="986"/>
      <c r="M10" s="987">
        <v>2018</v>
      </c>
      <c r="N10" s="988"/>
      <c r="O10" s="988"/>
      <c r="P10" s="988"/>
      <c r="Q10" s="988">
        <v>2019</v>
      </c>
      <c r="R10" s="988"/>
      <c r="S10" s="988"/>
      <c r="T10" s="988"/>
      <c r="U10" s="988">
        <v>2020</v>
      </c>
      <c r="V10" s="988"/>
      <c r="W10" s="988"/>
      <c r="X10" s="988"/>
      <c r="Y10" s="988">
        <v>2021</v>
      </c>
      <c r="Z10" s="988"/>
      <c r="AA10" s="988"/>
      <c r="AB10" s="988"/>
      <c r="AC10" s="988">
        <v>2022</v>
      </c>
      <c r="AD10" s="988"/>
      <c r="AE10" s="988"/>
      <c r="AF10" s="988"/>
      <c r="AG10" s="989" t="s">
        <v>534</v>
      </c>
      <c r="AH10" s="979" t="s">
        <v>607</v>
      </c>
    </row>
    <row r="11" spans="1:38" s="301" customFormat="1" ht="15" customHeight="1">
      <c r="A11" s="981"/>
      <c r="B11" s="981"/>
      <c r="C11" s="981"/>
      <c r="D11" s="981"/>
      <c r="E11" s="1052"/>
      <c r="F11" s="1052"/>
      <c r="G11" s="1052"/>
      <c r="H11" s="984"/>
      <c r="I11" s="985"/>
      <c r="J11" s="985"/>
      <c r="K11" s="986"/>
      <c r="L11" s="986"/>
      <c r="M11" s="370" t="s">
        <v>23</v>
      </c>
      <c r="N11" s="370" t="s">
        <v>24</v>
      </c>
      <c r="O11" s="370" t="s">
        <v>25</v>
      </c>
      <c r="P11" s="370" t="s">
        <v>609</v>
      </c>
      <c r="Q11" s="370" t="s">
        <v>23</v>
      </c>
      <c r="R11" s="370" t="s">
        <v>24</v>
      </c>
      <c r="S11" s="370" t="s">
        <v>25</v>
      </c>
      <c r="T11" s="370" t="s">
        <v>609</v>
      </c>
      <c r="U11" s="370" t="s">
        <v>23</v>
      </c>
      <c r="V11" s="370" t="s">
        <v>24</v>
      </c>
      <c r="W11" s="370" t="s">
        <v>25</v>
      </c>
      <c r="X11" s="370" t="s">
        <v>609</v>
      </c>
      <c r="Y11" s="370" t="s">
        <v>23</v>
      </c>
      <c r="Z11" s="370" t="s">
        <v>24</v>
      </c>
      <c r="AA11" s="370" t="s">
        <v>25</v>
      </c>
      <c r="AB11" s="370" t="s">
        <v>609</v>
      </c>
      <c r="AC11" s="370" t="s">
        <v>23</v>
      </c>
      <c r="AD11" s="370" t="s">
        <v>24</v>
      </c>
      <c r="AE11" s="370" t="s">
        <v>25</v>
      </c>
      <c r="AF11" s="374" t="s">
        <v>609</v>
      </c>
      <c r="AG11" s="989"/>
      <c r="AH11" s="980"/>
    </row>
    <row r="12" spans="1:38" s="301" customFormat="1" ht="56.25" customHeight="1">
      <c r="A12" s="306">
        <v>2018</v>
      </c>
      <c r="B12" s="968" t="s">
        <v>443</v>
      </c>
      <c r="C12" s="968"/>
      <c r="D12" s="968"/>
      <c r="E12" s="1229">
        <v>20</v>
      </c>
      <c r="F12" s="1229"/>
      <c r="G12" s="1229"/>
      <c r="H12" s="304" t="s">
        <v>112</v>
      </c>
      <c r="I12" s="990" t="s">
        <v>564</v>
      </c>
      <c r="J12" s="991"/>
      <c r="K12" s="992" t="s">
        <v>113</v>
      </c>
      <c r="L12" s="993"/>
      <c r="M12" s="303">
        <v>0</v>
      </c>
      <c r="N12" s="303">
        <v>0</v>
      </c>
      <c r="O12" s="303">
        <v>5</v>
      </c>
      <c r="P12" s="401">
        <f>SUM(O12+N12+M12)</f>
        <v>5</v>
      </c>
      <c r="Q12" s="308"/>
      <c r="R12" s="393"/>
      <c r="S12" s="393"/>
      <c r="T12" s="394">
        <f>SUM(Q12:S12)</f>
        <v>0</v>
      </c>
      <c r="U12" s="393"/>
      <c r="V12" s="393"/>
      <c r="W12" s="393"/>
      <c r="X12" s="394">
        <f>SUM(U12:W12)</f>
        <v>0</v>
      </c>
      <c r="Y12" s="393"/>
      <c r="Z12" s="393"/>
      <c r="AA12" s="393"/>
      <c r="AB12" s="394">
        <f>SUM(Y12:AA12)</f>
        <v>0</v>
      </c>
      <c r="AC12" s="393"/>
      <c r="AD12" s="393"/>
      <c r="AE12" s="393"/>
      <c r="AF12" s="394">
        <f>SUM(AC12:AE12)</f>
        <v>0</v>
      </c>
      <c r="AG12" s="393">
        <f>SUM(AF12,AB12,X12,T12,P12)</f>
        <v>5</v>
      </c>
      <c r="AH12" s="395">
        <f>AG12/E12</f>
        <v>0.25</v>
      </c>
    </row>
    <row r="13" spans="1:38" ht="22.5">
      <c r="A13" s="1201" t="s">
        <v>527</v>
      </c>
      <c r="B13" s="1201"/>
      <c r="C13" s="1201"/>
      <c r="D13" s="1201"/>
      <c r="E13" s="1201"/>
      <c r="F13" s="1201"/>
      <c r="G13" s="1201"/>
      <c r="H13" s="1201"/>
      <c r="I13" s="1201"/>
      <c r="J13" s="1201"/>
      <c r="K13" s="1201"/>
      <c r="L13" s="1201"/>
      <c r="M13" s="1198">
        <f>((P12/$E$12))/COUNT(P12)</f>
        <v>0.25</v>
      </c>
      <c r="N13" s="1199"/>
      <c r="O13" s="1199"/>
      <c r="P13" s="1200"/>
      <c r="Q13" s="1198">
        <f>((T12/$E$12))/COUNT(T10:T12)</f>
        <v>0</v>
      </c>
      <c r="R13" s="1199"/>
      <c r="S13" s="1199"/>
      <c r="T13" s="1200"/>
      <c r="U13" s="1198">
        <f>((X12/$E$12))/COUNT(X10:X12)</f>
        <v>0</v>
      </c>
      <c r="V13" s="1199"/>
      <c r="W13" s="1199"/>
      <c r="X13" s="1200"/>
      <c r="Y13" s="1198">
        <f>((AB12/$E$12))/COUNT(AB10:AB12)</f>
        <v>0</v>
      </c>
      <c r="Z13" s="1199"/>
      <c r="AA13" s="1199"/>
      <c r="AB13" s="1200"/>
      <c r="AC13" s="1198">
        <f>((AF12/$E$12))/COUNT(AF10:AF12)</f>
        <v>0</v>
      </c>
      <c r="AD13" s="1199"/>
      <c r="AE13" s="1199"/>
      <c r="AF13" s="1200"/>
      <c r="AG13" s="379">
        <f>SUM(M13:AF13)</f>
        <v>0.25</v>
      </c>
      <c r="AH13" s="400">
        <f>AVERAGE(AH12)</f>
        <v>0.25</v>
      </c>
      <c r="AI13" s="399"/>
      <c r="AJ13" s="399"/>
      <c r="AK13" s="399"/>
      <c r="AL13" s="315"/>
    </row>
    <row r="15" spans="1:38">
      <c r="R15" s="441">
        <v>2018</v>
      </c>
      <c r="S15" s="441">
        <v>2019</v>
      </c>
      <c r="T15" s="441">
        <v>2020</v>
      </c>
      <c r="U15" s="441">
        <v>2021</v>
      </c>
      <c r="V15" s="441">
        <v>2022</v>
      </c>
    </row>
    <row r="16" spans="1:38">
      <c r="A16" s="310"/>
      <c r="B16" s="310"/>
      <c r="C16" s="397"/>
      <c r="D16" s="397"/>
      <c r="E16" s="398"/>
      <c r="F16" s="398"/>
      <c r="G16" s="397"/>
      <c r="H16" s="397"/>
      <c r="O16" s="1099" t="s">
        <v>526</v>
      </c>
      <c r="P16" s="1100"/>
      <c r="Q16" s="1101"/>
      <c r="R16" s="630" t="s">
        <v>961</v>
      </c>
      <c r="S16" s="300" t="s">
        <v>962</v>
      </c>
      <c r="T16" s="300" t="s">
        <v>963</v>
      </c>
      <c r="U16" s="300" t="s">
        <v>964</v>
      </c>
      <c r="V16" s="300" t="s">
        <v>965</v>
      </c>
    </row>
    <row r="17" spans="1:22">
      <c r="A17" s="310"/>
      <c r="B17" s="310"/>
      <c r="C17" s="397"/>
      <c r="D17" s="397"/>
      <c r="E17" s="398"/>
      <c r="F17" s="398"/>
      <c r="G17" s="397"/>
      <c r="H17" s="397"/>
      <c r="O17" s="1102" t="s">
        <v>525</v>
      </c>
      <c r="P17" s="1103"/>
      <c r="Q17" s="1104"/>
      <c r="R17" s="299" t="s">
        <v>966</v>
      </c>
      <c r="S17" s="631" t="s">
        <v>967</v>
      </c>
      <c r="T17" s="299" t="s">
        <v>968</v>
      </c>
      <c r="U17" s="299" t="s">
        <v>969</v>
      </c>
      <c r="V17" s="299" t="s">
        <v>970</v>
      </c>
    </row>
    <row r="18" spans="1:22">
      <c r="A18" s="310"/>
      <c r="B18" s="310"/>
      <c r="C18" s="397"/>
      <c r="D18" s="397"/>
      <c r="E18" s="398"/>
      <c r="F18" s="398"/>
      <c r="G18" s="397"/>
      <c r="H18" s="397"/>
      <c r="O18" s="1090" t="s">
        <v>524</v>
      </c>
      <c r="P18" s="1091"/>
      <c r="Q18" s="1092"/>
      <c r="R18" s="632" t="s">
        <v>523</v>
      </c>
      <c r="S18" s="298" t="s">
        <v>961</v>
      </c>
      <c r="T18" s="298" t="s">
        <v>962</v>
      </c>
      <c r="U18" s="298" t="s">
        <v>963</v>
      </c>
      <c r="V18" s="298" t="s">
        <v>964</v>
      </c>
    </row>
    <row r="19" spans="1:22">
      <c r="A19" s="1026"/>
      <c r="B19" s="366"/>
      <c r="C19" s="365" t="s">
        <v>610</v>
      </c>
      <c r="D19" s="364"/>
      <c r="E19" s="359"/>
      <c r="F19" s="359"/>
      <c r="G19" s="359"/>
      <c r="H19" s="359"/>
      <c r="I19" s="359"/>
      <c r="J19" s="359"/>
      <c r="K19" s="359"/>
      <c r="L19" s="359"/>
      <c r="M19" s="359"/>
      <c r="N19" s="359"/>
      <c r="O19" s="359"/>
      <c r="P19" s="359"/>
      <c r="Q19" s="359"/>
    </row>
    <row r="20" spans="1:22">
      <c r="A20" s="1026"/>
      <c r="B20" s="366">
        <v>2018</v>
      </c>
      <c r="C20" s="367">
        <v>0.25</v>
      </c>
      <c r="D20" s="364"/>
      <c r="E20" s="359"/>
      <c r="F20" s="359"/>
      <c r="G20" s="359"/>
      <c r="H20" s="359"/>
      <c r="I20" s="359"/>
      <c r="J20" s="359"/>
      <c r="K20" s="359"/>
      <c r="L20" s="359"/>
      <c r="M20" s="359"/>
      <c r="N20" s="359"/>
      <c r="O20" s="359"/>
      <c r="P20" s="359"/>
      <c r="Q20" s="359"/>
    </row>
    <row r="21" spans="1:22">
      <c r="A21" s="1026"/>
      <c r="B21" s="366">
        <v>2019</v>
      </c>
      <c r="C21" s="367">
        <v>0</v>
      </c>
      <c r="D21" s="364"/>
      <c r="E21" s="359"/>
      <c r="F21" s="359"/>
      <c r="G21" s="359"/>
      <c r="H21" s="359"/>
      <c r="I21" s="359"/>
      <c r="J21" s="359"/>
      <c r="K21" s="359"/>
      <c r="L21" s="359"/>
      <c r="M21" s="359"/>
      <c r="N21" s="359"/>
      <c r="O21" s="359"/>
      <c r="P21" s="359"/>
      <c r="Q21" s="359"/>
    </row>
    <row r="22" spans="1:22">
      <c r="A22" s="1026"/>
      <c r="B22" s="366">
        <v>2020</v>
      </c>
      <c r="C22" s="365">
        <v>0</v>
      </c>
      <c r="D22" s="364"/>
      <c r="E22" s="359"/>
      <c r="F22" s="359"/>
      <c r="G22" s="359"/>
      <c r="H22" s="359"/>
      <c r="I22" s="359"/>
      <c r="J22" s="359"/>
      <c r="K22" s="359"/>
      <c r="L22" s="359"/>
      <c r="M22" s="359"/>
      <c r="N22" s="359"/>
      <c r="O22" s="359"/>
      <c r="P22" s="359"/>
      <c r="Q22" s="359"/>
    </row>
    <row r="23" spans="1:22">
      <c r="A23" s="1026"/>
      <c r="B23" s="366">
        <v>2021</v>
      </c>
      <c r="C23" s="367">
        <v>0</v>
      </c>
      <c r="D23" s="364"/>
      <c r="E23" s="359"/>
      <c r="F23" s="359"/>
      <c r="G23" s="359"/>
      <c r="H23" s="359"/>
      <c r="I23" s="359"/>
      <c r="J23" s="359"/>
      <c r="K23" s="359"/>
      <c r="L23" s="359"/>
      <c r="M23" s="359"/>
      <c r="N23" s="359"/>
      <c r="O23" s="359"/>
      <c r="P23" s="359"/>
      <c r="Q23" s="359"/>
    </row>
    <row r="24" spans="1:22">
      <c r="A24" s="1026"/>
      <c r="B24" s="366">
        <v>2022</v>
      </c>
      <c r="C24" s="367">
        <v>0</v>
      </c>
      <c r="D24" s="364"/>
      <c r="E24" s="359"/>
      <c r="F24" s="359"/>
      <c r="G24" s="359"/>
      <c r="H24" s="359"/>
      <c r="I24" s="359"/>
      <c r="J24" s="359"/>
      <c r="K24" s="359"/>
      <c r="L24" s="359"/>
      <c r="M24" s="359"/>
      <c r="N24" s="359"/>
      <c r="O24" s="359"/>
      <c r="P24" s="359"/>
      <c r="Q24" s="359"/>
    </row>
    <row r="25" spans="1:22">
      <c r="A25" s="1026"/>
      <c r="B25" s="376"/>
      <c r="C25" s="357"/>
      <c r="D25" s="359"/>
      <c r="E25" s="359"/>
      <c r="F25" s="359"/>
      <c r="G25" s="359"/>
      <c r="H25" s="359"/>
      <c r="I25" s="359"/>
      <c r="J25" s="359"/>
      <c r="K25" s="359"/>
      <c r="L25" s="359"/>
      <c r="M25" s="359"/>
      <c r="N25" s="359"/>
      <c r="O25" s="359"/>
      <c r="P25" s="359"/>
      <c r="Q25" s="359"/>
    </row>
    <row r="26" spans="1:22">
      <c r="A26" s="1026"/>
      <c r="B26" s="376"/>
      <c r="C26" s="358"/>
      <c r="D26" s="359"/>
      <c r="E26" s="359"/>
      <c r="F26" s="359"/>
      <c r="G26" s="359"/>
      <c r="H26" s="359"/>
      <c r="I26" s="359"/>
      <c r="J26" s="359"/>
      <c r="K26" s="359"/>
      <c r="L26" s="359"/>
      <c r="M26" s="359"/>
      <c r="N26" s="359"/>
      <c r="O26" s="359"/>
      <c r="P26" s="359"/>
      <c r="Q26" s="359"/>
    </row>
    <row r="27" spans="1:22">
      <c r="A27" s="1026"/>
      <c r="B27" s="376"/>
      <c r="C27" s="358"/>
      <c r="D27" s="359"/>
      <c r="E27" s="359"/>
      <c r="F27" s="359"/>
      <c r="G27" s="359"/>
      <c r="H27" s="359"/>
      <c r="I27" s="359"/>
      <c r="J27" s="359"/>
      <c r="K27" s="359"/>
      <c r="L27" s="359"/>
      <c r="M27" s="359"/>
      <c r="N27" s="359"/>
      <c r="O27" s="359"/>
      <c r="P27" s="359"/>
      <c r="Q27" s="359"/>
    </row>
    <row r="28" spans="1:22">
      <c r="A28" s="1026"/>
      <c r="B28" s="376"/>
      <c r="C28" s="357"/>
      <c r="D28" s="359"/>
      <c r="E28" s="359"/>
      <c r="F28" s="359"/>
      <c r="G28" s="359"/>
      <c r="H28" s="359"/>
      <c r="I28" s="359"/>
      <c r="J28" s="359"/>
      <c r="K28" s="359"/>
      <c r="L28" s="359"/>
      <c r="M28" s="359"/>
      <c r="N28" s="359"/>
      <c r="O28" s="359"/>
      <c r="P28" s="359"/>
      <c r="Q28" s="359"/>
    </row>
    <row r="29" spans="1:22">
      <c r="A29" s="1026"/>
      <c r="B29" s="376"/>
      <c r="C29" s="358"/>
      <c r="D29" s="359"/>
      <c r="E29" s="359"/>
      <c r="F29" s="359"/>
      <c r="G29" s="359"/>
      <c r="H29" s="359"/>
      <c r="I29" s="359"/>
      <c r="J29" s="359"/>
      <c r="K29" s="359"/>
      <c r="L29" s="359"/>
      <c r="M29" s="359"/>
      <c r="N29" s="359"/>
      <c r="O29" s="359"/>
      <c r="P29" s="359"/>
      <c r="Q29" s="359"/>
    </row>
    <row r="30" spans="1:22">
      <c r="A30" s="1026"/>
      <c r="B30" s="376"/>
      <c r="C30" s="358"/>
      <c r="D30" s="359"/>
      <c r="E30" s="359"/>
      <c r="F30" s="359"/>
      <c r="G30" s="359"/>
      <c r="H30" s="359"/>
      <c r="I30" s="359"/>
      <c r="J30" s="359"/>
      <c r="K30" s="359"/>
      <c r="L30" s="359"/>
      <c r="M30" s="359"/>
      <c r="N30" s="359"/>
      <c r="O30" s="359"/>
      <c r="P30" s="359"/>
      <c r="Q30" s="359"/>
    </row>
    <row r="31" spans="1:22">
      <c r="A31" s="1026"/>
      <c r="B31" s="376"/>
      <c r="C31" s="357"/>
      <c r="D31" s="359"/>
      <c r="E31" s="359"/>
      <c r="F31" s="359"/>
      <c r="G31" s="359"/>
      <c r="H31" s="359"/>
      <c r="I31" s="359"/>
      <c r="J31" s="359"/>
      <c r="K31" s="359"/>
      <c r="L31" s="359"/>
      <c r="M31" s="359"/>
      <c r="N31" s="359"/>
      <c r="O31" s="359"/>
      <c r="P31" s="359"/>
      <c r="Q31" s="359"/>
    </row>
    <row r="32" spans="1:22">
      <c r="A32" s="1026"/>
      <c r="B32" s="376"/>
      <c r="C32" s="358"/>
      <c r="D32" s="359"/>
      <c r="E32" s="359"/>
      <c r="F32" s="359"/>
      <c r="G32" s="359"/>
      <c r="H32" s="359"/>
      <c r="I32" s="359"/>
      <c r="J32" s="359"/>
      <c r="K32" s="359"/>
      <c r="L32" s="359"/>
      <c r="M32" s="359"/>
      <c r="N32" s="359"/>
      <c r="O32" s="359"/>
      <c r="P32" s="359"/>
      <c r="Q32" s="359"/>
    </row>
    <row r="33" spans="1:34">
      <c r="A33" s="1026"/>
      <c r="B33" s="376"/>
      <c r="C33" s="358"/>
      <c r="D33" s="359"/>
      <c r="E33" s="359"/>
      <c r="F33" s="359"/>
      <c r="G33" s="359"/>
      <c r="H33" s="359"/>
      <c r="I33" s="359"/>
      <c r="J33" s="359"/>
      <c r="K33" s="359"/>
      <c r="L33" s="359"/>
      <c r="M33" s="359"/>
      <c r="N33" s="359"/>
      <c r="O33" s="359"/>
      <c r="P33" s="359"/>
      <c r="Q33" s="359"/>
    </row>
    <row r="34" spans="1:34">
      <c r="A34" s="1062" t="s">
        <v>608</v>
      </c>
      <c r="B34" s="1063"/>
      <c r="C34" s="1063"/>
      <c r="D34" s="1063"/>
      <c r="E34" s="1063"/>
      <c r="F34" s="1063"/>
      <c r="G34" s="1063"/>
      <c r="H34" s="1063"/>
      <c r="I34" s="1063"/>
      <c r="J34" s="1063"/>
      <c r="K34" s="1063"/>
      <c r="L34" s="1063"/>
      <c r="M34" s="1063"/>
      <c r="N34" s="1063"/>
      <c r="O34" s="1063"/>
      <c r="P34" s="1063"/>
      <c r="Q34" s="1063"/>
      <c r="R34" s="1063"/>
      <c r="S34" s="1063"/>
      <c r="T34" s="1063"/>
      <c r="U34" s="1063"/>
      <c r="V34" s="1063"/>
      <c r="W34" s="1063"/>
      <c r="X34" s="1063"/>
      <c r="Y34" s="1063"/>
      <c r="Z34" s="1063"/>
      <c r="AA34" s="1063"/>
      <c r="AB34" s="1063"/>
      <c r="AC34" s="1063"/>
      <c r="AD34" s="1063"/>
      <c r="AE34" s="1063"/>
      <c r="AF34" s="1063"/>
      <c r="AG34" s="1063"/>
      <c r="AH34" s="1063"/>
    </row>
    <row r="35" spans="1:34" ht="15" customHeight="1">
      <c r="A35" s="1010" t="s">
        <v>522</v>
      </c>
      <c r="B35" s="1029"/>
      <c r="C35" s="1064" t="s">
        <v>563</v>
      </c>
      <c r="D35" s="1064"/>
      <c r="E35" s="1064"/>
      <c r="F35" s="1064"/>
      <c r="G35" s="1064"/>
      <c r="H35" s="1064"/>
      <c r="I35" s="1064"/>
      <c r="J35" s="1064"/>
      <c r="K35" s="1064"/>
      <c r="L35" s="1064"/>
      <c r="M35" s="1064"/>
      <c r="N35" s="1064"/>
      <c r="O35" s="1064"/>
      <c r="P35" s="1064"/>
      <c r="Q35" s="1064"/>
      <c r="R35" s="1064"/>
      <c r="S35" s="1064"/>
      <c r="T35" s="1064"/>
      <c r="U35" s="1064"/>
      <c r="V35" s="1064"/>
      <c r="W35" s="1064"/>
      <c r="X35" s="1064"/>
      <c r="Y35" s="1064"/>
      <c r="Z35" s="1064"/>
      <c r="AA35" s="1064"/>
      <c r="AB35" s="1064"/>
      <c r="AC35" s="1064"/>
      <c r="AD35" s="1064"/>
      <c r="AE35" s="1064"/>
      <c r="AF35" s="1064"/>
      <c r="AG35" s="1064"/>
      <c r="AH35" s="1064"/>
    </row>
    <row r="36" spans="1:34">
      <c r="A36" s="1030"/>
      <c r="B36" s="1031"/>
      <c r="C36" s="1064"/>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c r="AG36" s="1064"/>
      <c r="AH36" s="1064"/>
    </row>
    <row r="37" spans="1:34">
      <c r="A37" s="1030"/>
      <c r="B37" s="1031"/>
      <c r="C37" s="1064"/>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row>
    <row r="38" spans="1:34">
      <c r="A38" s="1030"/>
      <c r="B38" s="1031"/>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row>
    <row r="39" spans="1:34" ht="15" hidden="1" customHeight="1">
      <c r="A39" s="1030"/>
      <c r="B39" s="1031"/>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ht="15" hidden="1" customHeight="1">
      <c r="A40" s="1030"/>
      <c r="B40" s="1031"/>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row>
    <row r="41" spans="1:34" ht="9.75" hidden="1" customHeight="1">
      <c r="A41" s="1030"/>
      <c r="B41" s="1031"/>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row>
    <row r="42" spans="1:34" ht="15" hidden="1" customHeight="1">
      <c r="A42" s="1030"/>
      <c r="B42" s="1031"/>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row>
    <row r="43" spans="1:34" ht="15" hidden="1" customHeight="1">
      <c r="A43" s="1030"/>
      <c r="B43" s="1031"/>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row>
    <row r="44" spans="1:34" ht="15" hidden="1" customHeight="1">
      <c r="A44" s="1030"/>
      <c r="B44" s="1031"/>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row>
    <row r="45" spans="1:34" ht="15" hidden="1" customHeight="1">
      <c r="A45" s="1030"/>
      <c r="B45" s="1031"/>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ht="15" hidden="1" customHeight="1">
      <c r="A46" s="1030"/>
      <c r="B46" s="1031"/>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ht="15" hidden="1" customHeight="1">
      <c r="A47" s="1030"/>
      <c r="B47" s="1031"/>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ht="15" hidden="1" customHeight="1">
      <c r="A48" s="1032"/>
      <c r="B48" s="1033"/>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ht="15" customHeight="1">
      <c r="A49" s="1010" t="s">
        <v>521</v>
      </c>
      <c r="B49" s="1011"/>
      <c r="C49" s="1064" t="s">
        <v>562</v>
      </c>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0" spans="1:34">
      <c r="A50" s="1012"/>
      <c r="B50" s="1013"/>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row>
    <row r="51" spans="1:34">
      <c r="A51" s="1012"/>
      <c r="B51" s="1013"/>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c r="AG51" s="1064"/>
      <c r="AH51" s="1064"/>
    </row>
    <row r="52" spans="1:34">
      <c r="A52" s="1012"/>
      <c r="B52" s="1013"/>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c r="AG52" s="1064"/>
      <c r="AH52" s="1064"/>
    </row>
    <row r="53" spans="1:34">
      <c r="A53" s="1012"/>
      <c r="B53" s="1013"/>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c r="AG53" s="1064"/>
      <c r="AH53" s="1064"/>
    </row>
    <row r="54" spans="1:34" ht="15" hidden="1" customHeight="1">
      <c r="A54" s="1012"/>
      <c r="B54" s="1013"/>
      <c r="C54" s="1064"/>
      <c r="D54" s="1064"/>
      <c r="E54" s="1064"/>
      <c r="F54" s="1064"/>
      <c r="G54" s="1064"/>
      <c r="H54" s="1064"/>
      <c r="I54" s="1064"/>
      <c r="J54" s="1064"/>
      <c r="K54" s="1064"/>
      <c r="L54" s="1064"/>
      <c r="M54" s="1064"/>
      <c r="N54" s="1064"/>
      <c r="O54" s="1064"/>
      <c r="P54" s="1064"/>
      <c r="Q54" s="1064"/>
      <c r="R54" s="1064"/>
      <c r="S54" s="1064"/>
      <c r="T54" s="1064"/>
      <c r="U54" s="1064"/>
      <c r="V54" s="1064"/>
      <c r="W54" s="1064"/>
      <c r="X54" s="1064"/>
      <c r="Y54" s="1064"/>
      <c r="Z54" s="1064"/>
      <c r="AA54" s="1064"/>
      <c r="AB54" s="1064"/>
      <c r="AC54" s="1064"/>
      <c r="AD54" s="1064"/>
      <c r="AE54" s="1064"/>
      <c r="AF54" s="1064"/>
      <c r="AG54" s="1064"/>
      <c r="AH54" s="1064"/>
    </row>
    <row r="55" spans="1:34" ht="15" hidden="1" customHeight="1">
      <c r="A55" s="1012"/>
      <c r="B55" s="1013"/>
      <c r="C55" s="1064"/>
      <c r="D55" s="1064"/>
      <c r="E55" s="1064"/>
      <c r="F55" s="1064"/>
      <c r="G55" s="1064"/>
      <c r="H55" s="1064"/>
      <c r="I55" s="1064"/>
      <c r="J55" s="1064"/>
      <c r="K55" s="1064"/>
      <c r="L55" s="1064"/>
      <c r="M55" s="1064"/>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row>
    <row r="56" spans="1:34" ht="15" hidden="1" customHeight="1">
      <c r="A56" s="1012"/>
      <c r="B56" s="1013"/>
      <c r="C56" s="1064"/>
      <c r="D56" s="1064"/>
      <c r="E56" s="1064"/>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1064"/>
      <c r="AC56" s="1064"/>
      <c r="AD56" s="1064"/>
      <c r="AE56" s="1064"/>
      <c r="AF56" s="1064"/>
      <c r="AG56" s="1064"/>
      <c r="AH56" s="1064"/>
    </row>
    <row r="57" spans="1:34" ht="15" hidden="1" customHeight="1">
      <c r="A57" s="1012"/>
      <c r="B57" s="1013"/>
      <c r="C57" s="1064"/>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4"/>
      <c r="Z57" s="1064"/>
      <c r="AA57" s="1064"/>
      <c r="AB57" s="1064"/>
      <c r="AC57" s="1064"/>
      <c r="AD57" s="1064"/>
      <c r="AE57" s="1064"/>
      <c r="AF57" s="1064"/>
      <c r="AG57" s="1064"/>
      <c r="AH57" s="1064"/>
    </row>
    <row r="58" spans="1:34" ht="15" hidden="1" customHeight="1">
      <c r="A58" s="1012"/>
      <c r="B58" s="1013"/>
      <c r="C58" s="1064"/>
      <c r="D58" s="1064"/>
      <c r="E58" s="1064"/>
      <c r="F58" s="1064"/>
      <c r="G58" s="1064"/>
      <c r="H58" s="1064"/>
      <c r="I58" s="1064"/>
      <c r="J58" s="1064"/>
      <c r="K58" s="1064"/>
      <c r="L58" s="1064"/>
      <c r="M58" s="1064"/>
      <c r="N58" s="1064"/>
      <c r="O58" s="1064"/>
      <c r="P58" s="1064"/>
      <c r="Q58" s="1064"/>
      <c r="R58" s="1064"/>
      <c r="S58" s="1064"/>
      <c r="T58" s="1064"/>
      <c r="U58" s="1064"/>
      <c r="V58" s="1064"/>
      <c r="W58" s="1064"/>
      <c r="X58" s="1064"/>
      <c r="Y58" s="1064"/>
      <c r="Z58" s="1064"/>
      <c r="AA58" s="1064"/>
      <c r="AB58" s="1064"/>
      <c r="AC58" s="1064"/>
      <c r="AD58" s="1064"/>
      <c r="AE58" s="1064"/>
      <c r="AF58" s="1064"/>
      <c r="AG58" s="1064"/>
      <c r="AH58" s="1064"/>
    </row>
    <row r="59" spans="1:34" ht="10.5" hidden="1" customHeight="1">
      <c r="A59" s="1012"/>
      <c r="B59" s="1013"/>
      <c r="C59" s="1064"/>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1064"/>
      <c r="AC59" s="1064"/>
      <c r="AD59" s="1064"/>
      <c r="AE59" s="1064"/>
      <c r="AF59" s="1064"/>
      <c r="AG59" s="1064"/>
      <c r="AH59" s="1064"/>
    </row>
    <row r="60" spans="1:34" ht="15" hidden="1" customHeight="1">
      <c r="A60" s="1012"/>
      <c r="B60" s="1013"/>
      <c r="C60" s="1064"/>
      <c r="D60" s="106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c r="AE60" s="1064"/>
      <c r="AF60" s="1064"/>
      <c r="AG60" s="1064"/>
      <c r="AH60" s="1064"/>
    </row>
    <row r="61" spans="1:34" ht="15" hidden="1" customHeight="1">
      <c r="A61" s="1012"/>
      <c r="B61" s="1013"/>
      <c r="C61" s="1064"/>
      <c r="D61" s="1064"/>
      <c r="E61" s="1064"/>
      <c r="F61" s="1064"/>
      <c r="G61" s="1064"/>
      <c r="H61" s="1064"/>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4"/>
      <c r="AE61" s="1064"/>
      <c r="AF61" s="1064"/>
      <c r="AG61" s="1064"/>
      <c r="AH61" s="1064"/>
    </row>
    <row r="62" spans="1:34" ht="15" hidden="1" customHeight="1">
      <c r="A62" s="1012"/>
      <c r="B62" s="1013"/>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row>
    <row r="63" spans="1:34" ht="15" hidden="1" customHeight="1">
      <c r="A63" s="1014"/>
      <c r="B63" s="1015"/>
      <c r="C63" s="1064"/>
      <c r="D63" s="1064"/>
      <c r="E63" s="1064"/>
      <c r="F63" s="1064"/>
      <c r="G63" s="1064"/>
      <c r="H63" s="1064"/>
      <c r="I63" s="1064"/>
      <c r="J63" s="1064"/>
      <c r="K63" s="1064"/>
      <c r="L63" s="1064"/>
      <c r="M63" s="1064"/>
      <c r="N63" s="1064"/>
      <c r="O63" s="1064"/>
      <c r="P63" s="1064"/>
      <c r="Q63" s="1064"/>
      <c r="R63" s="1064"/>
      <c r="S63" s="1064"/>
      <c r="T63" s="1064"/>
      <c r="U63" s="1064"/>
      <c r="V63" s="1064"/>
      <c r="W63" s="1064"/>
      <c r="X63" s="1064"/>
      <c r="Y63" s="1064"/>
      <c r="Z63" s="1064"/>
      <c r="AA63" s="1064"/>
      <c r="AB63" s="1064"/>
      <c r="AC63" s="1064"/>
      <c r="AD63" s="1064"/>
      <c r="AE63" s="1064"/>
      <c r="AF63" s="1064"/>
      <c r="AG63" s="1064"/>
      <c r="AH63" s="1064"/>
    </row>
    <row r="64" spans="1:34" ht="15" customHeight="1">
      <c r="A64" s="1010" t="s">
        <v>520</v>
      </c>
      <c r="B64" s="1011"/>
      <c r="C64" s="1064" t="s">
        <v>561</v>
      </c>
      <c r="D64" s="1064"/>
      <c r="E64" s="1064"/>
      <c r="F64" s="1064"/>
      <c r="G64" s="1064"/>
      <c r="H64" s="1064"/>
      <c r="I64" s="1064"/>
      <c r="J64" s="1064"/>
      <c r="K64" s="1064"/>
      <c r="L64" s="1064"/>
      <c r="M64" s="1064"/>
      <c r="N64" s="1064"/>
      <c r="O64" s="1064"/>
      <c r="P64" s="1064"/>
      <c r="Q64" s="1064"/>
      <c r="R64" s="1064"/>
      <c r="S64" s="1064"/>
      <c r="T64" s="1064"/>
      <c r="U64" s="1064"/>
      <c r="V64" s="1064"/>
      <c r="W64" s="1064"/>
      <c r="X64" s="1064"/>
      <c r="Y64" s="1064"/>
      <c r="Z64" s="1064"/>
      <c r="AA64" s="1064"/>
      <c r="AB64" s="1064"/>
      <c r="AC64" s="1064"/>
      <c r="AD64" s="1064"/>
      <c r="AE64" s="1064"/>
      <c r="AF64" s="1064"/>
      <c r="AG64" s="1064"/>
      <c r="AH64" s="1064"/>
    </row>
    <row r="65" spans="1:34">
      <c r="A65" s="1012"/>
      <c r="B65" s="1013"/>
      <c r="C65" s="1064"/>
      <c r="D65" s="1064"/>
      <c r="E65" s="1064"/>
      <c r="F65" s="1064"/>
      <c r="G65" s="1064"/>
      <c r="H65" s="1064"/>
      <c r="I65" s="1064"/>
      <c r="J65" s="1064"/>
      <c r="K65" s="1064"/>
      <c r="L65" s="1064"/>
      <c r="M65" s="1064"/>
      <c r="N65" s="1064"/>
      <c r="O65" s="1064"/>
      <c r="P65" s="1064"/>
      <c r="Q65" s="1064"/>
      <c r="R65" s="1064"/>
      <c r="S65" s="1064"/>
      <c r="T65" s="1064"/>
      <c r="U65" s="1064"/>
      <c r="V65" s="1064"/>
      <c r="W65" s="1064"/>
      <c r="X65" s="1064"/>
      <c r="Y65" s="1064"/>
      <c r="Z65" s="1064"/>
      <c r="AA65" s="1064"/>
      <c r="AB65" s="1064"/>
      <c r="AC65" s="1064"/>
      <c r="AD65" s="1064"/>
      <c r="AE65" s="1064"/>
      <c r="AF65" s="1064"/>
      <c r="AG65" s="1064"/>
      <c r="AH65" s="1064"/>
    </row>
    <row r="66" spans="1:34">
      <c r="A66" s="1012"/>
      <c r="B66" s="1013"/>
      <c r="C66" s="1064"/>
      <c r="D66" s="1064"/>
      <c r="E66" s="1064"/>
      <c r="F66" s="1064"/>
      <c r="G66" s="1064"/>
      <c r="H66" s="1064"/>
      <c r="I66" s="1064"/>
      <c r="J66" s="1064"/>
      <c r="K66" s="1064"/>
      <c r="L66" s="1064"/>
      <c r="M66" s="1064"/>
      <c r="N66" s="1064"/>
      <c r="O66" s="1064"/>
      <c r="P66" s="1064"/>
      <c r="Q66" s="1064"/>
      <c r="R66" s="1064"/>
      <c r="S66" s="1064"/>
      <c r="T66" s="1064"/>
      <c r="U66" s="1064"/>
      <c r="V66" s="1064"/>
      <c r="W66" s="1064"/>
      <c r="X66" s="1064"/>
      <c r="Y66" s="1064"/>
      <c r="Z66" s="1064"/>
      <c r="AA66" s="1064"/>
      <c r="AB66" s="1064"/>
      <c r="AC66" s="1064"/>
      <c r="AD66" s="1064"/>
      <c r="AE66" s="1064"/>
      <c r="AF66" s="1064"/>
      <c r="AG66" s="1064"/>
      <c r="AH66" s="1064"/>
    </row>
    <row r="67" spans="1:34">
      <c r="A67" s="1012"/>
      <c r="B67" s="1013"/>
      <c r="C67" s="1064"/>
      <c r="D67" s="1064"/>
      <c r="E67" s="1064"/>
      <c r="F67" s="1064"/>
      <c r="G67" s="1064"/>
      <c r="H67" s="1064"/>
      <c r="I67" s="1064"/>
      <c r="J67" s="1064"/>
      <c r="K67" s="1064"/>
      <c r="L67" s="1064"/>
      <c r="M67" s="1064"/>
      <c r="N67" s="1064"/>
      <c r="O67" s="1064"/>
      <c r="P67" s="1064"/>
      <c r="Q67" s="1064"/>
      <c r="R67" s="1064"/>
      <c r="S67" s="1064"/>
      <c r="T67" s="1064"/>
      <c r="U67" s="1064"/>
      <c r="V67" s="1064"/>
      <c r="W67" s="1064"/>
      <c r="X67" s="1064"/>
      <c r="Y67" s="1064"/>
      <c r="Z67" s="1064"/>
      <c r="AA67" s="1064"/>
      <c r="AB67" s="1064"/>
      <c r="AC67" s="1064"/>
      <c r="AD67" s="1064"/>
      <c r="AE67" s="1064"/>
      <c r="AF67" s="1064"/>
      <c r="AG67" s="1064"/>
      <c r="AH67" s="1064"/>
    </row>
    <row r="68" spans="1:34">
      <c r="A68" s="1012"/>
      <c r="B68" s="1013"/>
      <c r="C68" s="1064"/>
      <c r="D68" s="1064"/>
      <c r="E68" s="1064"/>
      <c r="F68" s="1064"/>
      <c r="G68" s="1064"/>
      <c r="H68" s="1064"/>
      <c r="I68" s="1064"/>
      <c r="J68" s="1064"/>
      <c r="K68" s="1064"/>
      <c r="L68" s="1064"/>
      <c r="M68" s="1064"/>
      <c r="N68" s="1064"/>
      <c r="O68" s="1064"/>
      <c r="P68" s="1064"/>
      <c r="Q68" s="1064"/>
      <c r="R68" s="1064"/>
      <c r="S68" s="1064"/>
      <c r="T68" s="1064"/>
      <c r="U68" s="1064"/>
      <c r="V68" s="1064"/>
      <c r="W68" s="1064"/>
      <c r="X68" s="1064"/>
      <c r="Y68" s="1064"/>
      <c r="Z68" s="1064"/>
      <c r="AA68" s="1064"/>
      <c r="AB68" s="1064"/>
      <c r="AC68" s="1064"/>
      <c r="AD68" s="1064"/>
      <c r="AE68" s="1064"/>
      <c r="AF68" s="1064"/>
      <c r="AG68" s="1064"/>
      <c r="AH68" s="1064"/>
    </row>
    <row r="69" spans="1:34">
      <c r="A69" s="1012"/>
      <c r="B69" s="1013"/>
      <c r="C69" s="1064"/>
      <c r="D69" s="1064"/>
      <c r="E69" s="1064"/>
      <c r="F69" s="1064"/>
      <c r="G69" s="1064"/>
      <c r="H69" s="1064"/>
      <c r="I69" s="1064"/>
      <c r="J69" s="1064"/>
      <c r="K69" s="1064"/>
      <c r="L69" s="1064"/>
      <c r="M69" s="1064"/>
      <c r="N69" s="1064"/>
      <c r="O69" s="1064"/>
      <c r="P69" s="1064"/>
      <c r="Q69" s="1064"/>
      <c r="R69" s="1064"/>
      <c r="S69" s="1064"/>
      <c r="T69" s="1064"/>
      <c r="U69" s="1064"/>
      <c r="V69" s="1064"/>
      <c r="W69" s="1064"/>
      <c r="X69" s="1064"/>
      <c r="Y69" s="1064"/>
      <c r="Z69" s="1064"/>
      <c r="AA69" s="1064"/>
      <c r="AB69" s="1064"/>
      <c r="AC69" s="1064"/>
      <c r="AD69" s="1064"/>
      <c r="AE69" s="1064"/>
      <c r="AF69" s="1064"/>
      <c r="AG69" s="1064"/>
      <c r="AH69" s="1064"/>
    </row>
    <row r="70" spans="1:34">
      <c r="A70" s="1012"/>
      <c r="B70" s="1013"/>
      <c r="C70" s="1064"/>
      <c r="D70" s="1064"/>
      <c r="E70" s="1064"/>
      <c r="F70" s="1064"/>
      <c r="G70" s="1064"/>
      <c r="H70" s="1064"/>
      <c r="I70" s="1064"/>
      <c r="J70" s="1064"/>
      <c r="K70" s="1064"/>
      <c r="L70" s="1064"/>
      <c r="M70" s="1064"/>
      <c r="N70" s="1064"/>
      <c r="O70" s="1064"/>
      <c r="P70" s="1064"/>
      <c r="Q70" s="1064"/>
      <c r="R70" s="1064"/>
      <c r="S70" s="1064"/>
      <c r="T70" s="1064"/>
      <c r="U70" s="1064"/>
      <c r="V70" s="1064"/>
      <c r="W70" s="1064"/>
      <c r="X70" s="1064"/>
      <c r="Y70" s="1064"/>
      <c r="Z70" s="1064"/>
      <c r="AA70" s="1064"/>
      <c r="AB70" s="1064"/>
      <c r="AC70" s="1064"/>
      <c r="AD70" s="1064"/>
      <c r="AE70" s="1064"/>
      <c r="AF70" s="1064"/>
      <c r="AG70" s="1064"/>
      <c r="AH70" s="1064"/>
    </row>
    <row r="71" spans="1:34">
      <c r="A71" s="1012"/>
      <c r="B71" s="1013"/>
      <c r="C71" s="1064"/>
      <c r="D71" s="1064"/>
      <c r="E71" s="1064"/>
      <c r="F71" s="1064"/>
      <c r="G71" s="1064"/>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row>
    <row r="72" spans="1:34">
      <c r="A72" s="1012"/>
      <c r="B72" s="1013"/>
      <c r="C72" s="1064"/>
      <c r="D72" s="1064"/>
      <c r="E72" s="1064"/>
      <c r="F72" s="1064"/>
      <c r="G72" s="1064"/>
      <c r="H72" s="1064"/>
      <c r="I72" s="1064"/>
      <c r="J72" s="1064"/>
      <c r="K72" s="1064"/>
      <c r="L72" s="1064"/>
      <c r="M72" s="1064"/>
      <c r="N72" s="1064"/>
      <c r="O72" s="1064"/>
      <c r="P72" s="1064"/>
      <c r="Q72" s="1064"/>
      <c r="R72" s="1064"/>
      <c r="S72" s="1064"/>
      <c r="T72" s="1064"/>
      <c r="U72" s="1064"/>
      <c r="V72" s="1064"/>
      <c r="W72" s="1064"/>
      <c r="X72" s="1064"/>
      <c r="Y72" s="1064"/>
      <c r="Z72" s="1064"/>
      <c r="AA72" s="1064"/>
      <c r="AB72" s="1064"/>
      <c r="AC72" s="1064"/>
      <c r="AD72" s="1064"/>
      <c r="AE72" s="1064"/>
      <c r="AF72" s="1064"/>
      <c r="AG72" s="1064"/>
      <c r="AH72" s="1064"/>
    </row>
    <row r="73" spans="1:34" ht="0.75" customHeight="1">
      <c r="A73" s="1012"/>
      <c r="B73" s="1013"/>
      <c r="C73" s="1064"/>
      <c r="D73" s="1064"/>
      <c r="E73" s="1064"/>
      <c r="F73" s="1064"/>
      <c r="G73" s="1064"/>
      <c r="H73" s="1064"/>
      <c r="I73" s="1064"/>
      <c r="J73" s="1064"/>
      <c r="K73" s="1064"/>
      <c r="L73" s="1064"/>
      <c r="M73" s="1064"/>
      <c r="N73" s="1064"/>
      <c r="O73" s="1064"/>
      <c r="P73" s="1064"/>
      <c r="Q73" s="1064"/>
      <c r="R73" s="1064"/>
      <c r="S73" s="1064"/>
      <c r="T73" s="1064"/>
      <c r="U73" s="1064"/>
      <c r="V73" s="1064"/>
      <c r="W73" s="1064"/>
      <c r="X73" s="1064"/>
      <c r="Y73" s="1064"/>
      <c r="Z73" s="1064"/>
      <c r="AA73" s="1064"/>
      <c r="AB73" s="1064"/>
      <c r="AC73" s="1064"/>
      <c r="AD73" s="1064"/>
      <c r="AE73" s="1064"/>
      <c r="AF73" s="1064"/>
      <c r="AG73" s="1064"/>
      <c r="AH73" s="1064"/>
    </row>
    <row r="74" spans="1:34" ht="15" hidden="1" customHeight="1">
      <c r="A74" s="1012"/>
      <c r="B74" s="1013"/>
      <c r="C74" s="1064"/>
      <c r="D74" s="1064"/>
      <c r="E74" s="1064"/>
      <c r="F74" s="1064"/>
      <c r="G74" s="1064"/>
      <c r="H74" s="1064"/>
      <c r="I74" s="1064"/>
      <c r="J74" s="1064"/>
      <c r="K74" s="1064"/>
      <c r="L74" s="1064"/>
      <c r="M74" s="1064"/>
      <c r="N74" s="1064"/>
      <c r="O74" s="1064"/>
      <c r="P74" s="1064"/>
      <c r="Q74" s="1064"/>
      <c r="R74" s="1064"/>
      <c r="S74" s="1064"/>
      <c r="T74" s="1064"/>
      <c r="U74" s="1064"/>
      <c r="V74" s="1064"/>
      <c r="W74" s="1064"/>
      <c r="X74" s="1064"/>
      <c r="Y74" s="1064"/>
      <c r="Z74" s="1064"/>
      <c r="AA74" s="1064"/>
      <c r="AB74" s="1064"/>
      <c r="AC74" s="1064"/>
      <c r="AD74" s="1064"/>
      <c r="AE74" s="1064"/>
      <c r="AF74" s="1064"/>
      <c r="AG74" s="1064"/>
      <c r="AH74" s="1064"/>
    </row>
    <row r="75" spans="1:34" ht="2.25" hidden="1" customHeight="1">
      <c r="A75" s="1012"/>
      <c r="B75" s="1013"/>
      <c r="C75" s="1064"/>
      <c r="D75" s="1064"/>
      <c r="E75" s="1064"/>
      <c r="F75" s="1064"/>
      <c r="G75" s="1064"/>
      <c r="H75" s="1064"/>
      <c r="I75" s="1064"/>
      <c r="J75" s="1064"/>
      <c r="K75" s="1064"/>
      <c r="L75" s="1064"/>
      <c r="M75" s="1064"/>
      <c r="N75" s="1064"/>
      <c r="O75" s="1064"/>
      <c r="P75" s="1064"/>
      <c r="Q75" s="1064"/>
      <c r="R75" s="1064"/>
      <c r="S75" s="1064"/>
      <c r="T75" s="1064"/>
      <c r="U75" s="1064"/>
      <c r="V75" s="1064"/>
      <c r="W75" s="1064"/>
      <c r="X75" s="1064"/>
      <c r="Y75" s="1064"/>
      <c r="Z75" s="1064"/>
      <c r="AA75" s="1064"/>
      <c r="AB75" s="1064"/>
      <c r="AC75" s="1064"/>
      <c r="AD75" s="1064"/>
      <c r="AE75" s="1064"/>
      <c r="AF75" s="1064"/>
      <c r="AG75" s="1064"/>
      <c r="AH75" s="1064"/>
    </row>
    <row r="76" spans="1:34" ht="15" hidden="1" customHeight="1">
      <c r="A76" s="1012"/>
      <c r="B76" s="1013"/>
      <c r="C76" s="1064"/>
      <c r="D76" s="1064"/>
      <c r="E76" s="1064"/>
      <c r="F76" s="1064"/>
      <c r="G76" s="1064"/>
      <c r="H76" s="1064"/>
      <c r="I76" s="1064"/>
      <c r="J76" s="1064"/>
      <c r="K76" s="1064"/>
      <c r="L76" s="1064"/>
      <c r="M76" s="1064"/>
      <c r="N76" s="1064"/>
      <c r="O76" s="1064"/>
      <c r="P76" s="1064"/>
      <c r="Q76" s="1064"/>
      <c r="R76" s="1064"/>
      <c r="S76" s="1064"/>
      <c r="T76" s="1064"/>
      <c r="U76" s="1064"/>
      <c r="V76" s="1064"/>
      <c r="W76" s="1064"/>
      <c r="X76" s="1064"/>
      <c r="Y76" s="1064"/>
      <c r="Z76" s="1064"/>
      <c r="AA76" s="1064"/>
      <c r="AB76" s="1064"/>
      <c r="AC76" s="1064"/>
      <c r="AD76" s="1064"/>
      <c r="AE76" s="1064"/>
      <c r="AF76" s="1064"/>
      <c r="AG76" s="1064"/>
      <c r="AH76" s="1064"/>
    </row>
    <row r="77" spans="1:34" ht="15" hidden="1" customHeight="1">
      <c r="A77" s="1012"/>
      <c r="B77" s="1013"/>
      <c r="C77" s="1064"/>
      <c r="D77" s="1064"/>
      <c r="E77" s="1064"/>
      <c r="F77" s="1064"/>
      <c r="G77" s="1064"/>
      <c r="H77" s="1064"/>
      <c r="I77" s="1064"/>
      <c r="J77" s="1064"/>
      <c r="K77" s="1064"/>
      <c r="L77" s="1064"/>
      <c r="M77" s="1064"/>
      <c r="N77" s="1064"/>
      <c r="O77" s="1064"/>
      <c r="P77" s="1064"/>
      <c r="Q77" s="1064"/>
      <c r="R77" s="1064"/>
      <c r="S77" s="1064"/>
      <c r="T77" s="1064"/>
      <c r="U77" s="1064"/>
      <c r="V77" s="1064"/>
      <c r="W77" s="1064"/>
      <c r="X77" s="1064"/>
      <c r="Y77" s="1064"/>
      <c r="Z77" s="1064"/>
      <c r="AA77" s="1064"/>
      <c r="AB77" s="1064"/>
      <c r="AC77" s="1064"/>
      <c r="AD77" s="1064"/>
      <c r="AE77" s="1064"/>
      <c r="AF77" s="1064"/>
      <c r="AG77" s="1064"/>
      <c r="AH77" s="1064"/>
    </row>
    <row r="78" spans="1:34" ht="15" hidden="1" customHeight="1">
      <c r="A78" s="1014"/>
      <c r="B78" s="1015"/>
      <c r="C78" s="1064"/>
      <c r="D78" s="1064"/>
      <c r="E78" s="1064"/>
      <c r="F78" s="1064"/>
      <c r="G78" s="1064"/>
      <c r="H78" s="1064"/>
      <c r="I78" s="1064"/>
      <c r="J78" s="1064"/>
      <c r="K78" s="1064"/>
      <c r="L78" s="1064"/>
      <c r="M78" s="1064"/>
      <c r="N78" s="1064"/>
      <c r="O78" s="1064"/>
      <c r="P78" s="1064"/>
      <c r="Q78" s="1064"/>
      <c r="R78" s="1064"/>
      <c r="S78" s="1064"/>
      <c r="T78" s="1064"/>
      <c r="U78" s="1064"/>
      <c r="V78" s="1064"/>
      <c r="W78" s="1064"/>
      <c r="X78" s="1064"/>
      <c r="Y78" s="1064"/>
      <c r="Z78" s="1064"/>
      <c r="AA78" s="1064"/>
      <c r="AB78" s="1064"/>
      <c r="AC78" s="1064"/>
      <c r="AD78" s="1064"/>
      <c r="AE78" s="1064"/>
      <c r="AF78" s="1064"/>
      <c r="AG78" s="1064"/>
      <c r="AH78" s="1064"/>
    </row>
    <row r="81" spans="1:17">
      <c r="A81" s="297" t="s">
        <v>256</v>
      </c>
      <c r="B81" s="297"/>
      <c r="C81" s="297"/>
      <c r="D81" s="297"/>
      <c r="E81" s="297"/>
      <c r="F81" s="297"/>
      <c r="G81" s="297"/>
      <c r="H81" s="297"/>
      <c r="I81" s="297"/>
      <c r="J81" s="297"/>
      <c r="K81" s="297"/>
      <c r="L81" s="297"/>
      <c r="M81" s="297"/>
      <c r="N81" s="297"/>
      <c r="O81" s="297"/>
      <c r="P81" s="297"/>
      <c r="Q81" s="297"/>
    </row>
    <row r="82" spans="1:17">
      <c r="A82" s="296" t="s">
        <v>519</v>
      </c>
      <c r="B82" s="296"/>
      <c r="C82" s="296"/>
      <c r="D82" s="296"/>
      <c r="E82" s="296"/>
      <c r="F82" s="296"/>
      <c r="G82" s="296"/>
      <c r="H82" s="296"/>
      <c r="I82" s="296"/>
      <c r="J82" s="296"/>
      <c r="K82" s="296"/>
      <c r="L82" s="296"/>
      <c r="M82" s="296"/>
      <c r="N82" s="296"/>
      <c r="O82" s="296"/>
      <c r="P82" s="296"/>
      <c r="Q82" s="296"/>
    </row>
  </sheetData>
  <mergeCells count="71">
    <mergeCell ref="C49:AH63"/>
    <mergeCell ref="C64:AH78"/>
    <mergeCell ref="M13:P13"/>
    <mergeCell ref="U13:X13"/>
    <mergeCell ref="Y13:AB13"/>
    <mergeCell ref="AC13:AF13"/>
    <mergeCell ref="Q13:T13"/>
    <mergeCell ref="A13:L13"/>
    <mergeCell ref="A64:B78"/>
    <mergeCell ref="A19:A21"/>
    <mergeCell ref="A22:A24"/>
    <mergeCell ref="A25:A27"/>
    <mergeCell ref="A28:A30"/>
    <mergeCell ref="O16:Q16"/>
    <mergeCell ref="O17:Q17"/>
    <mergeCell ref="O18:Q18"/>
    <mergeCell ref="A49:B63"/>
    <mergeCell ref="A5:D5"/>
    <mergeCell ref="E5:L5"/>
    <mergeCell ref="M5:Q5"/>
    <mergeCell ref="A4:AH4"/>
    <mergeCell ref="R7:AH7"/>
    <mergeCell ref="M7:Q8"/>
    <mergeCell ref="E7:L8"/>
    <mergeCell ref="A7:D8"/>
    <mergeCell ref="R8:S8"/>
    <mergeCell ref="W8:X8"/>
    <mergeCell ref="AB8:AC8"/>
    <mergeCell ref="AD8:AE8"/>
    <mergeCell ref="AG8:AH8"/>
    <mergeCell ref="W9:X9"/>
    <mergeCell ref="B12:D12"/>
    <mergeCell ref="A3:AH3"/>
    <mergeCell ref="A1:AH1"/>
    <mergeCell ref="A6:D6"/>
    <mergeCell ref="E6:L6"/>
    <mergeCell ref="M6:Q6"/>
    <mergeCell ref="R5:U5"/>
    <mergeCell ref="V5:Y5"/>
    <mergeCell ref="Z5:AC5"/>
    <mergeCell ref="AD5:AH5"/>
    <mergeCell ref="R6:U6"/>
    <mergeCell ref="V6:Y6"/>
    <mergeCell ref="Z6:AC6"/>
    <mergeCell ref="AD6:AH6"/>
    <mergeCell ref="E12:G12"/>
    <mergeCell ref="I12:J12"/>
    <mergeCell ref="K12:L12"/>
    <mergeCell ref="A9:D9"/>
    <mergeCell ref="E9:L9"/>
    <mergeCell ref="M9:Q9"/>
    <mergeCell ref="A10:D11"/>
    <mergeCell ref="E10:G11"/>
    <mergeCell ref="H10:H11"/>
    <mergeCell ref="I10:J11"/>
    <mergeCell ref="AB9:AC9"/>
    <mergeCell ref="AD9:AE9"/>
    <mergeCell ref="AG9:AH9"/>
    <mergeCell ref="A31:A33"/>
    <mergeCell ref="A35:B48"/>
    <mergeCell ref="K10:L11"/>
    <mergeCell ref="M10:P10"/>
    <mergeCell ref="Q10:T10"/>
    <mergeCell ref="U10:X10"/>
    <mergeCell ref="Y10:AB10"/>
    <mergeCell ref="AC10:AF10"/>
    <mergeCell ref="AG10:AG11"/>
    <mergeCell ref="AH10:AH11"/>
    <mergeCell ref="A34:AH34"/>
    <mergeCell ref="C35:AH48"/>
    <mergeCell ref="R9:S9"/>
  </mergeCells>
  <conditionalFormatting sqref="AH13">
    <cfRule type="cellIs" dxfId="84" priority="1" operator="between">
      <formula>0.2</formula>
      <formula>0.35</formula>
    </cfRule>
    <cfRule type="cellIs" dxfId="83" priority="2" operator="between">
      <formula>0.35</formula>
      <formula>0.4</formula>
    </cfRule>
    <cfRule type="cellIs" dxfId="82" priority="3" operator="between">
      <formula>0.15</formula>
      <formula>0.2</formula>
    </cfRule>
    <cfRule type="cellIs" dxfId="81" priority="4" operator="between">
      <formula>0.1</formula>
      <formula>0.15</formula>
    </cfRule>
    <cfRule type="cellIs" dxfId="80" priority="5" operator="lessThan">
      <formula>10%</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57"/>
  <sheetViews>
    <sheetView showGridLines="0" topLeftCell="D4" zoomScale="67" zoomScaleNormal="67" zoomScalePageLayoutView="90" workbookViewId="0">
      <selection activeCell="P22" sqref="P22"/>
    </sheetView>
  </sheetViews>
  <sheetFormatPr baseColWidth="10" defaultColWidth="7" defaultRowHeight="15"/>
  <cols>
    <col min="1" max="1" width="9.6640625" style="295" bestFit="1" customWidth="1"/>
    <col min="2" max="2" width="9.33203125" style="295" bestFit="1" customWidth="1"/>
    <col min="3" max="3" width="8.88671875" style="295" bestFit="1" customWidth="1"/>
    <col min="4" max="4" width="10.6640625" style="295" bestFit="1" customWidth="1"/>
    <col min="5" max="6" width="8.5546875" style="295" bestFit="1" customWidth="1"/>
    <col min="7" max="8" width="10.33203125" style="295" bestFit="1" customWidth="1"/>
    <col min="9" max="9" width="13.33203125" style="295" customWidth="1"/>
    <col min="10" max="10" width="9" style="295" bestFit="1"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6640625" style="295" bestFit="1" customWidth="1"/>
    <col min="16" max="16" width="9.6640625" style="295" customWidth="1"/>
    <col min="17" max="17" width="11.109375" style="295" bestFit="1" customWidth="1"/>
    <col min="18" max="18" width="7" style="295"/>
    <col min="19" max="19" width="7.88671875" style="295" customWidth="1"/>
    <col min="20" max="20" width="11.109375" style="295" customWidth="1"/>
    <col min="21" max="21" width="10" style="295" customWidth="1"/>
    <col min="22" max="22" width="10.109375" style="295" customWidth="1"/>
    <col min="23" max="23" width="7" style="295"/>
    <col min="24" max="24" width="8.5546875" style="295" customWidth="1"/>
    <col min="25" max="25" width="10.44140625" style="295" customWidth="1"/>
    <col min="26" max="26" width="10.33203125" style="295" customWidth="1"/>
    <col min="27" max="27" width="11.5546875" style="295" customWidth="1"/>
    <col min="28" max="31" width="7" style="295"/>
    <col min="32" max="32" width="10.5546875" style="295" customWidth="1"/>
    <col min="33" max="16384" width="7" style="295"/>
  </cols>
  <sheetData>
    <row r="1" spans="1:34" ht="154.5" customHeight="1">
      <c r="A1" s="948" t="s">
        <v>533</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row>
    <row r="4" spans="1:34" ht="43.5" customHeight="1">
      <c r="A4" s="967" t="s">
        <v>26</v>
      </c>
      <c r="B4" s="967"/>
      <c r="C4" s="967"/>
      <c r="D4" s="967"/>
      <c r="E4" s="967"/>
      <c r="F4" s="967"/>
      <c r="G4" s="967"/>
      <c r="H4" s="967"/>
      <c r="I4" s="967"/>
      <c r="J4" s="967"/>
      <c r="K4" s="967"/>
      <c r="L4" s="967"/>
      <c r="M4" s="967"/>
      <c r="N4" s="967"/>
      <c r="O4" s="967"/>
      <c r="P4" s="967"/>
      <c r="Q4" s="967"/>
      <c r="R4" s="967"/>
      <c r="S4" s="967"/>
      <c r="T4" s="967"/>
      <c r="U4" s="967"/>
      <c r="V4" s="967"/>
      <c r="W4" s="967"/>
      <c r="X4" s="967"/>
      <c r="Y4" s="967"/>
      <c r="Z4" s="967"/>
      <c r="AA4" s="967"/>
      <c r="AB4" s="967"/>
      <c r="AC4" s="967"/>
      <c r="AD4" s="967"/>
      <c r="AE4" s="967"/>
      <c r="AF4" s="967"/>
      <c r="AG4" s="967"/>
      <c r="AH4" s="967"/>
    </row>
    <row r="5" spans="1:34" ht="15" customHeight="1">
      <c r="A5" s="952" t="s">
        <v>1</v>
      </c>
      <c r="B5" s="952"/>
      <c r="C5" s="952"/>
      <c r="D5" s="952"/>
      <c r="E5" s="953" t="s">
        <v>2</v>
      </c>
      <c r="F5" s="953"/>
      <c r="G5" s="953"/>
      <c r="H5" s="953"/>
      <c r="I5" s="953"/>
      <c r="J5" s="953"/>
      <c r="K5" s="953"/>
      <c r="L5" s="953"/>
      <c r="M5" s="954" t="s">
        <v>3</v>
      </c>
      <c r="N5" s="954"/>
      <c r="O5" s="954"/>
      <c r="P5" s="954"/>
      <c r="Q5" s="954"/>
      <c r="R5" s="955" t="s">
        <v>590</v>
      </c>
      <c r="S5" s="955"/>
      <c r="T5" s="955"/>
      <c r="U5" s="955"/>
      <c r="V5" s="956" t="s">
        <v>591</v>
      </c>
      <c r="W5" s="956"/>
      <c r="X5" s="956"/>
      <c r="Y5" s="956"/>
      <c r="Z5" s="957" t="s">
        <v>5</v>
      </c>
      <c r="AA5" s="957"/>
      <c r="AB5" s="957"/>
      <c r="AC5" s="957"/>
      <c r="AD5" s="958" t="s">
        <v>6</v>
      </c>
      <c r="AE5" s="958"/>
      <c r="AF5" s="958"/>
      <c r="AG5" s="958"/>
      <c r="AH5" s="958"/>
    </row>
    <row r="6" spans="1:34" s="305" customFormat="1" ht="68.25" customHeight="1">
      <c r="A6" s="966" t="s">
        <v>107</v>
      </c>
      <c r="B6" s="966"/>
      <c r="C6" s="966"/>
      <c r="D6" s="966"/>
      <c r="E6" s="967" t="s">
        <v>108</v>
      </c>
      <c r="F6" s="967"/>
      <c r="G6" s="967"/>
      <c r="H6" s="967"/>
      <c r="I6" s="967"/>
      <c r="J6" s="967"/>
      <c r="K6" s="967"/>
      <c r="L6" s="967"/>
      <c r="M6" s="967" t="s">
        <v>114</v>
      </c>
      <c r="N6" s="967"/>
      <c r="O6" s="967"/>
      <c r="P6" s="967"/>
      <c r="Q6" s="967"/>
      <c r="R6" s="968" t="s">
        <v>115</v>
      </c>
      <c r="S6" s="968"/>
      <c r="T6" s="968"/>
      <c r="U6" s="968"/>
      <c r="V6" s="968" t="s">
        <v>605</v>
      </c>
      <c r="W6" s="968"/>
      <c r="X6" s="968"/>
      <c r="Y6" s="968"/>
      <c r="Z6" s="968" t="s">
        <v>116</v>
      </c>
      <c r="AA6" s="968"/>
      <c r="AB6" s="968"/>
      <c r="AC6" s="968"/>
      <c r="AD6" s="968" t="s">
        <v>573</v>
      </c>
      <c r="AE6" s="968"/>
      <c r="AF6" s="968"/>
      <c r="AG6" s="968"/>
      <c r="AH6" s="968"/>
    </row>
    <row r="7" spans="1:34" ht="22.5" customHeight="1">
      <c r="A7" s="1226" t="s">
        <v>7</v>
      </c>
      <c r="B7" s="1226"/>
      <c r="C7" s="1226"/>
      <c r="D7" s="1226"/>
      <c r="E7" s="1225" t="s">
        <v>8</v>
      </c>
      <c r="F7" s="1225"/>
      <c r="G7" s="1225"/>
      <c r="H7" s="1225"/>
      <c r="I7" s="1225"/>
      <c r="J7" s="1225"/>
      <c r="K7" s="1225"/>
      <c r="L7" s="1225"/>
      <c r="M7" s="1227" t="s">
        <v>12</v>
      </c>
      <c r="N7" s="1227"/>
      <c r="O7" s="1227"/>
      <c r="P7" s="1227"/>
      <c r="Q7" s="1228"/>
      <c r="R7" s="1187" t="s">
        <v>4</v>
      </c>
      <c r="S7" s="1187"/>
      <c r="T7" s="1187"/>
      <c r="U7" s="1187"/>
      <c r="V7" s="1187"/>
      <c r="W7" s="1187"/>
      <c r="X7" s="1187"/>
      <c r="Y7" s="1187"/>
      <c r="Z7" s="1187"/>
      <c r="AA7" s="1187"/>
      <c r="AB7" s="1187"/>
      <c r="AC7" s="1187"/>
      <c r="AD7" s="1187"/>
      <c r="AE7" s="1187"/>
      <c r="AF7" s="1187"/>
      <c r="AG7" s="1187"/>
      <c r="AH7" s="1187"/>
    </row>
    <row r="8" spans="1:34" ht="50.25" customHeight="1">
      <c r="A8" s="970"/>
      <c r="B8" s="970"/>
      <c r="C8" s="970"/>
      <c r="D8" s="970"/>
      <c r="E8" s="972"/>
      <c r="F8" s="972"/>
      <c r="G8" s="972"/>
      <c r="H8" s="972"/>
      <c r="I8" s="972"/>
      <c r="J8" s="972"/>
      <c r="K8" s="972"/>
      <c r="L8" s="972"/>
      <c r="M8" s="975"/>
      <c r="N8" s="975"/>
      <c r="O8" s="975"/>
      <c r="P8" s="975"/>
      <c r="Q8" s="976"/>
      <c r="R8" s="1185" t="s">
        <v>592</v>
      </c>
      <c r="S8" s="1185"/>
      <c r="T8" s="330" t="s">
        <v>593</v>
      </c>
      <c r="U8" s="330" t="s">
        <v>594</v>
      </c>
      <c r="V8" s="330" t="s">
        <v>595</v>
      </c>
      <c r="W8" s="1185" t="s">
        <v>596</v>
      </c>
      <c r="X8" s="1185"/>
      <c r="Y8" s="330" t="s">
        <v>597</v>
      </c>
      <c r="Z8" s="330" t="s">
        <v>598</v>
      </c>
      <c r="AA8" s="330" t="s">
        <v>599</v>
      </c>
      <c r="AB8" s="1202" t="s">
        <v>600</v>
      </c>
      <c r="AC8" s="1203"/>
      <c r="AD8" s="1202" t="s">
        <v>601</v>
      </c>
      <c r="AE8" s="1203"/>
      <c r="AF8" s="330" t="s">
        <v>602</v>
      </c>
      <c r="AG8" s="1202" t="s">
        <v>603</v>
      </c>
      <c r="AH8" s="1203"/>
    </row>
    <row r="9" spans="1:34" ht="24.75" customHeight="1">
      <c r="A9" s="1002" t="s">
        <v>117</v>
      </c>
      <c r="B9" s="1003"/>
      <c r="C9" s="1003"/>
      <c r="D9" s="1000"/>
      <c r="E9" s="960" t="s">
        <v>117</v>
      </c>
      <c r="F9" s="961"/>
      <c r="G9" s="961"/>
      <c r="H9" s="961"/>
      <c r="I9" s="961"/>
      <c r="J9" s="961"/>
      <c r="K9" s="961"/>
      <c r="L9" s="962"/>
      <c r="M9" s="1237" t="s">
        <v>22</v>
      </c>
      <c r="N9" s="1238"/>
      <c r="O9" s="1238"/>
      <c r="P9" s="1238"/>
      <c r="Q9" s="1239"/>
      <c r="R9" s="990"/>
      <c r="S9" s="991"/>
      <c r="T9" s="304"/>
      <c r="U9" s="304"/>
      <c r="V9" s="304"/>
      <c r="W9" s="990" t="s">
        <v>531</v>
      </c>
      <c r="X9" s="991"/>
      <c r="Y9" s="304"/>
      <c r="Z9" s="304"/>
      <c r="AA9" s="304"/>
      <c r="AB9" s="990"/>
      <c r="AC9" s="991"/>
      <c r="AD9" s="990"/>
      <c r="AE9" s="991"/>
      <c r="AF9" s="304"/>
      <c r="AG9" s="990"/>
      <c r="AH9" s="991"/>
    </row>
    <row r="10" spans="1:34" s="301" customFormat="1" ht="15" customHeight="1">
      <c r="A10" s="981" t="s">
        <v>500</v>
      </c>
      <c r="B10" s="981"/>
      <c r="C10" s="981"/>
      <c r="D10" s="981"/>
      <c r="E10" s="1052" t="s">
        <v>530</v>
      </c>
      <c r="F10" s="1052"/>
      <c r="G10" s="1052"/>
      <c r="H10" s="984" t="s">
        <v>10</v>
      </c>
      <c r="I10" s="985" t="s">
        <v>529</v>
      </c>
      <c r="J10" s="985"/>
      <c r="K10" s="986" t="s">
        <v>528</v>
      </c>
      <c r="L10" s="986"/>
      <c r="M10" s="987">
        <v>2018</v>
      </c>
      <c r="N10" s="988"/>
      <c r="O10" s="988"/>
      <c r="P10" s="988"/>
      <c r="Q10" s="988">
        <v>2019</v>
      </c>
      <c r="R10" s="988"/>
      <c r="S10" s="988"/>
      <c r="T10" s="988"/>
      <c r="U10" s="988">
        <v>2020</v>
      </c>
      <c r="V10" s="988"/>
      <c r="W10" s="988"/>
      <c r="X10" s="988"/>
      <c r="Y10" s="988">
        <v>2021</v>
      </c>
      <c r="Z10" s="988"/>
      <c r="AA10" s="988"/>
      <c r="AB10" s="988"/>
      <c r="AC10" s="988">
        <v>2022</v>
      </c>
      <c r="AD10" s="988"/>
      <c r="AE10" s="988"/>
      <c r="AF10" s="988"/>
      <c r="AG10" s="989" t="s">
        <v>534</v>
      </c>
      <c r="AH10" s="979" t="s">
        <v>607</v>
      </c>
    </row>
    <row r="11" spans="1:34" s="301" customFormat="1" ht="15" customHeight="1">
      <c r="A11" s="981"/>
      <c r="B11" s="981"/>
      <c r="C11" s="981"/>
      <c r="D11" s="981"/>
      <c r="E11" s="1052"/>
      <c r="F11" s="1052"/>
      <c r="G11" s="1052"/>
      <c r="H11" s="984"/>
      <c r="I11" s="985"/>
      <c r="J11" s="985"/>
      <c r="K11" s="986"/>
      <c r="L11" s="986"/>
      <c r="M11" s="384" t="s">
        <v>23</v>
      </c>
      <c r="N11" s="384" t="s">
        <v>24</v>
      </c>
      <c r="O11" s="384" t="s">
        <v>25</v>
      </c>
      <c r="P11" s="384" t="s">
        <v>609</v>
      </c>
      <c r="Q11" s="384" t="s">
        <v>23</v>
      </c>
      <c r="R11" s="384" t="s">
        <v>24</v>
      </c>
      <c r="S11" s="384" t="s">
        <v>25</v>
      </c>
      <c r="T11" s="384" t="s">
        <v>609</v>
      </c>
      <c r="U11" s="384" t="s">
        <v>23</v>
      </c>
      <c r="V11" s="384" t="s">
        <v>24</v>
      </c>
      <c r="W11" s="384" t="s">
        <v>25</v>
      </c>
      <c r="X11" s="384" t="s">
        <v>609</v>
      </c>
      <c r="Y11" s="384" t="s">
        <v>23</v>
      </c>
      <c r="Z11" s="384" t="s">
        <v>24</v>
      </c>
      <c r="AA11" s="384" t="s">
        <v>25</v>
      </c>
      <c r="AB11" s="384" t="s">
        <v>609</v>
      </c>
      <c r="AC11" s="384" t="s">
        <v>23</v>
      </c>
      <c r="AD11" s="384" t="s">
        <v>24</v>
      </c>
      <c r="AE11" s="384" t="s">
        <v>25</v>
      </c>
      <c r="AF11" s="385" t="s">
        <v>609</v>
      </c>
      <c r="AG11" s="989"/>
      <c r="AH11" s="980"/>
    </row>
    <row r="12" spans="1:34" s="301" customFormat="1" ht="81" customHeight="1">
      <c r="A12" s="1105" t="s">
        <v>606</v>
      </c>
      <c r="B12" s="1230" t="s">
        <v>572</v>
      </c>
      <c r="C12" s="1231"/>
      <c r="D12" s="1232"/>
      <c r="E12" s="992">
        <v>5750</v>
      </c>
      <c r="F12" s="1110"/>
      <c r="G12" s="993"/>
      <c r="H12" s="304" t="s">
        <v>33</v>
      </c>
      <c r="I12" s="990" t="s">
        <v>618</v>
      </c>
      <c r="J12" s="991"/>
      <c r="K12" s="1233" t="s">
        <v>571</v>
      </c>
      <c r="L12" s="1234"/>
      <c r="M12" s="309">
        <v>0</v>
      </c>
      <c r="N12" s="309">
        <v>0</v>
      </c>
      <c r="O12" s="309">
        <v>0</v>
      </c>
      <c r="P12" s="387">
        <f>SUM(M12:O12)</f>
        <v>0</v>
      </c>
      <c r="Q12" s="302"/>
      <c r="R12" s="317"/>
      <c r="S12" s="317"/>
      <c r="T12" s="387">
        <f>SUM(Q12:S12)</f>
        <v>0</v>
      </c>
      <c r="U12" s="317"/>
      <c r="V12" s="317"/>
      <c r="W12" s="317"/>
      <c r="X12" s="387">
        <f>SUM(U12:W12)</f>
        <v>0</v>
      </c>
      <c r="Y12" s="317"/>
      <c r="Z12" s="317"/>
      <c r="AA12" s="317"/>
      <c r="AB12" s="387">
        <f>SUM(Y12:AA12)</f>
        <v>0</v>
      </c>
      <c r="AC12" s="317"/>
      <c r="AD12" s="317"/>
      <c r="AE12" s="317"/>
      <c r="AF12" s="387">
        <f>SUM(AC12:AE12)</f>
        <v>0</v>
      </c>
      <c r="AG12" s="393">
        <f>SUM(AF12,AB12,X12,T12,P12)</f>
        <v>0</v>
      </c>
      <c r="AH12" s="395">
        <f>AG12/E12</f>
        <v>0</v>
      </c>
    </row>
    <row r="13" spans="1:34" s="301" customFormat="1" ht="47.45" customHeight="1">
      <c r="A13" s="959"/>
      <c r="B13" s="1128" t="s">
        <v>365</v>
      </c>
      <c r="C13" s="1218"/>
      <c r="D13" s="1129"/>
      <c r="E13" s="992">
        <v>74</v>
      </c>
      <c r="F13" s="1110"/>
      <c r="G13" s="993"/>
      <c r="H13" s="304" t="s">
        <v>33</v>
      </c>
      <c r="I13" s="990" t="s">
        <v>570</v>
      </c>
      <c r="J13" s="991"/>
      <c r="K13" s="1235"/>
      <c r="L13" s="1236"/>
      <c r="M13" s="309">
        <v>0</v>
      </c>
      <c r="N13" s="309">
        <v>0</v>
      </c>
      <c r="O13" s="309">
        <v>0</v>
      </c>
      <c r="P13" s="387">
        <f>SUM(M13:O13)</f>
        <v>0</v>
      </c>
      <c r="Q13" s="302"/>
      <c r="R13" s="317"/>
      <c r="S13" s="317"/>
      <c r="T13" s="387">
        <f>SUM(Q13:S13)</f>
        <v>0</v>
      </c>
      <c r="U13" s="317"/>
      <c r="V13" s="317"/>
      <c r="W13" s="317"/>
      <c r="X13" s="387">
        <f>SUM(U13:W13)</f>
        <v>0</v>
      </c>
      <c r="Y13" s="317"/>
      <c r="Z13" s="317"/>
      <c r="AA13" s="317"/>
      <c r="AB13" s="387">
        <f>SUM(Y13:AA13)</f>
        <v>0</v>
      </c>
      <c r="AC13" s="317"/>
      <c r="AD13" s="317"/>
      <c r="AE13" s="317"/>
      <c r="AF13" s="387">
        <f>SUM(AC13:AE13)</f>
        <v>0</v>
      </c>
      <c r="AG13" s="393">
        <f>SUM(AF13,AB13,X13,T13,P13)</f>
        <v>0</v>
      </c>
      <c r="AH13" s="395">
        <f>AG13/E13</f>
        <v>0</v>
      </c>
    </row>
    <row r="14" spans="1:34" ht="22.5">
      <c r="A14" s="1201" t="s">
        <v>527</v>
      </c>
      <c r="B14" s="1201"/>
      <c r="C14" s="1201"/>
      <c r="D14" s="1201"/>
      <c r="E14" s="1201"/>
      <c r="F14" s="1201"/>
      <c r="G14" s="1201"/>
      <c r="H14" s="1201"/>
      <c r="I14" s="1201"/>
      <c r="J14" s="1201"/>
      <c r="K14" s="1201"/>
      <c r="L14" s="1201"/>
      <c r="M14" s="1198">
        <f>((P12/$E$12)+(P13/$E$13))/COUNT(P12:P13)</f>
        <v>0</v>
      </c>
      <c r="N14" s="1199"/>
      <c r="O14" s="1199"/>
      <c r="P14" s="1200"/>
      <c r="Q14" s="1198">
        <f t="shared" ref="Q14" si="0">((T12/$E$12)+(T13/$E$13))/COUNT(T12:T13)</f>
        <v>0</v>
      </c>
      <c r="R14" s="1199"/>
      <c r="S14" s="1199"/>
      <c r="T14" s="1200"/>
      <c r="U14" s="1198">
        <f t="shared" ref="U14" si="1">((X12/$E$12)+(X13/$E$13))/COUNT(X12:X13)</f>
        <v>0</v>
      </c>
      <c r="V14" s="1199"/>
      <c r="W14" s="1199"/>
      <c r="X14" s="1200"/>
      <c r="Y14" s="1198">
        <f t="shared" ref="Y14" si="2">((AB12/$E$12)+(AB13/$E$13))/COUNT(AB12:AB13)</f>
        <v>0</v>
      </c>
      <c r="Z14" s="1199"/>
      <c r="AA14" s="1199"/>
      <c r="AB14" s="1200"/>
      <c r="AC14" s="1198">
        <f t="shared" ref="AC14" si="3">((AF12/$E$12)+(AF13/$E$13))/COUNT(AF12:AF13)</f>
        <v>0</v>
      </c>
      <c r="AD14" s="1199"/>
      <c r="AE14" s="1199"/>
      <c r="AF14" s="1200"/>
      <c r="AG14" s="379">
        <f>SUM(M14:AF14)</f>
        <v>0</v>
      </c>
      <c r="AH14" s="307">
        <f>AVERAGE(AH12:AH13)</f>
        <v>0</v>
      </c>
    </row>
    <row r="16" spans="1:34">
      <c r="L16" s="441">
        <v>2018</v>
      </c>
      <c r="M16" s="441">
        <v>2019</v>
      </c>
      <c r="N16" s="441">
        <v>2020</v>
      </c>
      <c r="O16" s="441">
        <v>2021</v>
      </c>
      <c r="P16" s="441">
        <v>2022</v>
      </c>
    </row>
    <row r="17" spans="1:19">
      <c r="A17" s="1115"/>
      <c r="B17" s="1115"/>
      <c r="C17" s="1159"/>
      <c r="D17" s="1159"/>
      <c r="E17" s="1223"/>
      <c r="F17" s="1223"/>
      <c r="G17" s="1159"/>
      <c r="H17" s="1159"/>
      <c r="I17" s="1099" t="s">
        <v>526</v>
      </c>
      <c r="J17" s="1100"/>
      <c r="K17" s="1101"/>
      <c r="L17" s="630" t="s">
        <v>961</v>
      </c>
      <c r="M17" s="300" t="s">
        <v>962</v>
      </c>
      <c r="N17" s="300" t="s">
        <v>963</v>
      </c>
      <c r="O17" s="300" t="s">
        <v>964</v>
      </c>
      <c r="P17" s="300" t="s">
        <v>965</v>
      </c>
    </row>
    <row r="18" spans="1:19">
      <c r="A18" s="1115"/>
      <c r="B18" s="1115"/>
      <c r="C18" s="1159"/>
      <c r="D18" s="1159"/>
      <c r="E18" s="1223"/>
      <c r="F18" s="1223"/>
      <c r="G18" s="1159"/>
      <c r="H18" s="1159"/>
      <c r="I18" s="1102" t="s">
        <v>525</v>
      </c>
      <c r="J18" s="1103"/>
      <c r="K18" s="1104"/>
      <c r="L18" s="299" t="s">
        <v>966</v>
      </c>
      <c r="M18" s="631" t="s">
        <v>967</v>
      </c>
      <c r="N18" s="299" t="s">
        <v>968</v>
      </c>
      <c r="O18" s="299" t="s">
        <v>969</v>
      </c>
      <c r="P18" s="299" t="s">
        <v>970</v>
      </c>
    </row>
    <row r="19" spans="1:19">
      <c r="A19" s="1115"/>
      <c r="B19" s="1115"/>
      <c r="C19" s="1159"/>
      <c r="D19" s="1159"/>
      <c r="E19" s="1223"/>
      <c r="F19" s="1223"/>
      <c r="G19" s="1159"/>
      <c r="H19" s="1159"/>
      <c r="I19" s="1090" t="s">
        <v>524</v>
      </c>
      <c r="J19" s="1091"/>
      <c r="K19" s="1092"/>
      <c r="L19" s="632" t="s">
        <v>523</v>
      </c>
      <c r="M19" s="298" t="s">
        <v>961</v>
      </c>
      <c r="N19" s="298" t="s">
        <v>962</v>
      </c>
      <c r="O19" s="298" t="s">
        <v>963</v>
      </c>
      <c r="P19" s="298" t="s">
        <v>964</v>
      </c>
    </row>
    <row r="20" spans="1:19">
      <c r="A20" s="366"/>
      <c r="B20" s="365" t="s">
        <v>610</v>
      </c>
      <c r="C20" s="357"/>
      <c r="D20" s="359"/>
      <c r="E20" s="359"/>
      <c r="F20" s="359"/>
      <c r="G20" s="359"/>
      <c r="H20" s="359"/>
      <c r="I20" s="359"/>
      <c r="J20" s="359"/>
      <c r="K20" s="359"/>
      <c r="L20" s="359"/>
      <c r="M20" s="359"/>
      <c r="N20" s="359"/>
      <c r="O20" s="359"/>
      <c r="P20" s="359"/>
      <c r="Q20" s="359"/>
      <c r="R20" s="315"/>
      <c r="S20" s="315"/>
    </row>
    <row r="21" spans="1:19">
      <c r="A21" s="366">
        <v>2018</v>
      </c>
      <c r="B21" s="367">
        <v>0</v>
      </c>
      <c r="C21" s="357"/>
      <c r="D21" s="359"/>
      <c r="E21" s="359"/>
      <c r="F21" s="359"/>
      <c r="G21" s="359"/>
      <c r="H21" s="359"/>
      <c r="I21" s="359"/>
      <c r="J21" s="359"/>
      <c r="K21" s="359"/>
      <c r="L21" s="359"/>
      <c r="M21" s="359"/>
      <c r="N21" s="359"/>
      <c r="O21" s="359"/>
      <c r="P21" s="359"/>
      <c r="Q21" s="359"/>
      <c r="R21" s="315"/>
      <c r="S21" s="315"/>
    </row>
    <row r="22" spans="1:19">
      <c r="A22" s="366">
        <v>2019</v>
      </c>
      <c r="B22" s="367">
        <v>0</v>
      </c>
      <c r="C22" s="357"/>
      <c r="D22" s="359"/>
      <c r="E22" s="359"/>
      <c r="F22" s="359"/>
      <c r="G22" s="359"/>
      <c r="H22" s="359"/>
      <c r="I22" s="359"/>
      <c r="J22" s="359"/>
      <c r="K22" s="359"/>
      <c r="L22" s="359"/>
      <c r="M22" s="359"/>
      <c r="N22" s="359"/>
      <c r="O22" s="359"/>
      <c r="P22" s="359"/>
      <c r="Q22" s="359"/>
      <c r="R22" s="315"/>
      <c r="S22" s="315"/>
    </row>
    <row r="23" spans="1:19">
      <c r="A23" s="366">
        <v>2020</v>
      </c>
      <c r="B23" s="365">
        <v>0</v>
      </c>
      <c r="C23" s="357"/>
      <c r="D23" s="359"/>
      <c r="E23" s="359"/>
      <c r="F23" s="359"/>
      <c r="G23" s="359"/>
      <c r="H23" s="359"/>
      <c r="I23" s="359"/>
      <c r="J23" s="359"/>
      <c r="K23" s="359"/>
      <c r="L23" s="359"/>
      <c r="M23" s="359"/>
      <c r="N23" s="359"/>
      <c r="O23" s="359"/>
      <c r="P23" s="359"/>
      <c r="Q23" s="359"/>
      <c r="R23" s="315"/>
      <c r="S23" s="315"/>
    </row>
    <row r="24" spans="1:19">
      <c r="A24" s="366">
        <v>2021</v>
      </c>
      <c r="B24" s="367">
        <v>0</v>
      </c>
      <c r="C24" s="357"/>
      <c r="D24" s="359"/>
      <c r="E24" s="359"/>
      <c r="F24" s="359"/>
      <c r="G24" s="359"/>
      <c r="H24" s="359"/>
      <c r="I24" s="359"/>
      <c r="J24" s="359"/>
      <c r="K24" s="359"/>
      <c r="L24" s="359"/>
      <c r="M24" s="359"/>
      <c r="N24" s="359"/>
      <c r="O24" s="359"/>
      <c r="P24" s="359"/>
      <c r="Q24" s="359"/>
      <c r="R24" s="315"/>
      <c r="S24" s="315"/>
    </row>
    <row r="25" spans="1:19">
      <c r="A25" s="366">
        <v>2022</v>
      </c>
      <c r="B25" s="367">
        <v>0</v>
      </c>
      <c r="C25" s="357"/>
      <c r="D25" s="359"/>
      <c r="E25" s="359"/>
      <c r="F25" s="359"/>
      <c r="G25" s="359"/>
      <c r="H25" s="359"/>
      <c r="I25" s="359"/>
      <c r="J25" s="359"/>
      <c r="K25" s="359"/>
      <c r="L25" s="359"/>
      <c r="M25" s="359"/>
      <c r="N25" s="359"/>
      <c r="O25" s="359"/>
      <c r="P25" s="359"/>
      <c r="Q25" s="359"/>
      <c r="R25" s="315"/>
      <c r="S25" s="315"/>
    </row>
    <row r="26" spans="1:19" ht="14.45" customHeight="1">
      <c r="A26" s="410"/>
      <c r="B26" s="403"/>
      <c r="C26" s="357"/>
      <c r="D26" s="359"/>
      <c r="E26" s="359"/>
      <c r="F26" s="359"/>
      <c r="G26" s="359"/>
      <c r="H26" s="359"/>
      <c r="I26" s="359"/>
      <c r="J26" s="359"/>
      <c r="K26" s="359"/>
      <c r="L26" s="359"/>
      <c r="M26" s="359"/>
      <c r="N26" s="359"/>
      <c r="O26" s="359"/>
      <c r="P26" s="359"/>
      <c r="Q26" s="359"/>
      <c r="R26" s="315"/>
      <c r="S26" s="315"/>
    </row>
    <row r="27" spans="1:19">
      <c r="A27" s="410"/>
      <c r="B27" s="403"/>
      <c r="C27" s="357"/>
      <c r="D27" s="359"/>
      <c r="E27" s="359"/>
      <c r="F27" s="359"/>
      <c r="G27" s="359"/>
      <c r="H27" s="359"/>
      <c r="I27" s="359"/>
      <c r="J27" s="359"/>
      <c r="K27" s="359"/>
      <c r="L27" s="359"/>
      <c r="M27" s="359"/>
      <c r="N27" s="359"/>
      <c r="O27" s="359"/>
      <c r="P27" s="359"/>
      <c r="Q27" s="359"/>
      <c r="R27" s="315"/>
      <c r="S27" s="315"/>
    </row>
    <row r="28" spans="1:19">
      <c r="A28" s="410"/>
      <c r="B28" s="403"/>
      <c r="C28" s="357"/>
      <c r="D28" s="359"/>
      <c r="E28" s="359"/>
      <c r="F28" s="359"/>
      <c r="G28" s="359"/>
      <c r="H28" s="359"/>
      <c r="I28" s="359"/>
      <c r="J28" s="359"/>
      <c r="K28" s="359"/>
      <c r="L28" s="359"/>
      <c r="M28" s="359"/>
      <c r="N28" s="359"/>
      <c r="O28" s="359"/>
      <c r="P28" s="359"/>
      <c r="Q28" s="359"/>
      <c r="R28" s="315"/>
      <c r="S28" s="315"/>
    </row>
    <row r="29" spans="1:19">
      <c r="A29" s="410"/>
      <c r="B29" s="403"/>
      <c r="C29" s="357"/>
      <c r="D29" s="359"/>
      <c r="E29" s="359"/>
      <c r="F29" s="359"/>
      <c r="G29" s="359"/>
      <c r="H29" s="359"/>
      <c r="I29" s="359"/>
      <c r="J29" s="359"/>
      <c r="K29" s="359"/>
      <c r="L29" s="359"/>
      <c r="M29" s="359"/>
      <c r="N29" s="359"/>
      <c r="O29" s="359"/>
      <c r="P29" s="359"/>
      <c r="Q29" s="359"/>
      <c r="R29" s="315"/>
      <c r="S29" s="315"/>
    </row>
    <row r="30" spans="1:19">
      <c r="A30" s="410"/>
      <c r="B30" s="403"/>
      <c r="C30" s="357"/>
      <c r="D30" s="359"/>
      <c r="E30" s="359"/>
      <c r="F30" s="359"/>
      <c r="G30" s="359"/>
      <c r="H30" s="359"/>
      <c r="I30" s="359"/>
      <c r="J30" s="359"/>
      <c r="K30" s="359"/>
      <c r="L30" s="359"/>
      <c r="M30" s="359"/>
      <c r="N30" s="359"/>
      <c r="O30" s="359"/>
      <c r="P30" s="359"/>
      <c r="Q30" s="359"/>
      <c r="R30" s="315"/>
      <c r="S30" s="315"/>
    </row>
    <row r="31" spans="1:19">
      <c r="A31" s="410"/>
      <c r="B31" s="403"/>
      <c r="C31" s="357"/>
      <c r="D31" s="359"/>
      <c r="E31" s="359"/>
      <c r="F31" s="359"/>
      <c r="G31" s="359"/>
      <c r="H31" s="359"/>
      <c r="I31" s="359"/>
      <c r="J31" s="359"/>
      <c r="K31" s="359"/>
      <c r="L31" s="359"/>
      <c r="M31" s="359"/>
      <c r="N31" s="359"/>
      <c r="O31" s="359"/>
      <c r="P31" s="359"/>
      <c r="Q31" s="359"/>
      <c r="R31" s="315"/>
      <c r="S31" s="315"/>
    </row>
    <row r="32" spans="1:19">
      <c r="A32" s="410"/>
      <c r="B32" s="403"/>
      <c r="C32" s="357"/>
      <c r="D32" s="359"/>
      <c r="E32" s="359"/>
      <c r="F32" s="359"/>
      <c r="G32" s="359"/>
      <c r="H32" s="359"/>
      <c r="I32" s="359"/>
      <c r="J32" s="359"/>
      <c r="K32" s="359"/>
      <c r="L32" s="359"/>
      <c r="M32" s="359"/>
      <c r="N32" s="359"/>
      <c r="O32" s="359"/>
      <c r="P32" s="359"/>
      <c r="Q32" s="359"/>
      <c r="R32" s="315"/>
      <c r="S32" s="315"/>
    </row>
    <row r="33" spans="1:34">
      <c r="A33" s="410"/>
      <c r="B33" s="403"/>
      <c r="C33" s="357"/>
      <c r="D33" s="359"/>
      <c r="E33" s="359"/>
      <c r="F33" s="359"/>
      <c r="G33" s="359"/>
      <c r="H33" s="359"/>
      <c r="I33" s="359"/>
      <c r="J33" s="359"/>
      <c r="K33" s="359"/>
      <c r="L33" s="359"/>
      <c r="M33" s="359"/>
      <c r="N33" s="359"/>
      <c r="O33" s="359"/>
      <c r="P33" s="359"/>
      <c r="Q33" s="359"/>
      <c r="R33" s="315"/>
      <c r="S33" s="315"/>
    </row>
    <row r="34" spans="1:34">
      <c r="A34" s="410"/>
      <c r="B34" s="403"/>
      <c r="C34" s="357"/>
      <c r="D34" s="411"/>
      <c r="E34" s="411"/>
      <c r="F34" s="411"/>
      <c r="G34" s="411"/>
      <c r="H34" s="411"/>
      <c r="I34" s="411"/>
      <c r="J34" s="411"/>
      <c r="K34" s="411"/>
      <c r="L34" s="411"/>
      <c r="M34" s="411"/>
      <c r="N34" s="411"/>
      <c r="O34" s="411"/>
      <c r="P34" s="411"/>
      <c r="Q34" s="359"/>
      <c r="R34" s="315"/>
      <c r="S34" s="315"/>
    </row>
    <row r="35" spans="1:34">
      <c r="A35" s="1027" t="s">
        <v>608</v>
      </c>
      <c r="B35" s="1028"/>
      <c r="C35" s="1028"/>
      <c r="D35" s="1028"/>
      <c r="E35" s="1028"/>
      <c r="F35" s="1028"/>
      <c r="G35" s="1028"/>
      <c r="H35" s="1028"/>
      <c r="I35" s="1028"/>
      <c r="J35" s="1028"/>
      <c r="K35" s="1028"/>
      <c r="L35" s="1028"/>
      <c r="M35" s="1028"/>
      <c r="N35" s="1028"/>
      <c r="O35" s="1028"/>
      <c r="P35" s="1028"/>
      <c r="Q35" s="1028"/>
      <c r="R35" s="1028"/>
      <c r="S35" s="1028"/>
      <c r="T35" s="1028"/>
      <c r="U35" s="1028"/>
      <c r="V35" s="1028"/>
      <c r="W35" s="1028"/>
      <c r="X35" s="1028"/>
      <c r="Y35" s="1028"/>
      <c r="Z35" s="1028"/>
      <c r="AA35" s="1028"/>
      <c r="AB35" s="1028"/>
      <c r="AC35" s="1028"/>
      <c r="AD35" s="1028"/>
      <c r="AE35" s="1028"/>
      <c r="AF35" s="1028"/>
      <c r="AG35" s="1028"/>
      <c r="AH35" s="1028"/>
    </row>
    <row r="36" spans="1:34" ht="15" customHeight="1">
      <c r="A36" s="1010" t="s">
        <v>522</v>
      </c>
      <c r="B36" s="1029"/>
      <c r="C36" s="1064" t="s">
        <v>569</v>
      </c>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c r="AG36" s="1064"/>
      <c r="AH36" s="1064"/>
    </row>
    <row r="37" spans="1:34">
      <c r="A37" s="1030"/>
      <c r="B37" s="1031"/>
      <c r="C37" s="1064"/>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row>
    <row r="38" spans="1:34">
      <c r="A38" s="1030"/>
      <c r="B38" s="1031"/>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row>
    <row r="39" spans="1:34">
      <c r="A39" s="1030"/>
      <c r="B39" s="1031"/>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ht="15" customHeight="1">
      <c r="A40" s="1010" t="s">
        <v>521</v>
      </c>
      <c r="B40" s="1011"/>
      <c r="C40" s="1064" t="s">
        <v>568</v>
      </c>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row>
    <row r="41" spans="1:34">
      <c r="A41" s="1012"/>
      <c r="B41" s="1013"/>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row>
    <row r="42" spans="1:34">
      <c r="A42" s="1012"/>
      <c r="B42" s="1013"/>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row>
    <row r="43" spans="1:34">
      <c r="A43" s="1012"/>
      <c r="B43" s="1013"/>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row>
    <row r="44" spans="1:34">
      <c r="A44" s="1012"/>
      <c r="B44" s="1013"/>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row>
    <row r="45" spans="1:34">
      <c r="A45" s="1012"/>
      <c r="B45" s="1013"/>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c r="A46" s="1012"/>
      <c r="B46" s="1013"/>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ht="15" customHeight="1">
      <c r="A47" s="1058" t="s">
        <v>520</v>
      </c>
      <c r="B47" s="1058"/>
      <c r="C47" s="1064" t="s">
        <v>619</v>
      </c>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c r="A48" s="1058"/>
      <c r="B48" s="1058"/>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c r="A49" s="1058"/>
      <c r="B49" s="1058"/>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0" spans="1:34">
      <c r="A50" s="1058"/>
      <c r="B50" s="1058"/>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row>
    <row r="51" spans="1:34">
      <c r="A51" s="1058"/>
      <c r="B51" s="1058"/>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c r="AG51" s="1064"/>
      <c r="AH51" s="1064"/>
    </row>
    <row r="52" spans="1:34">
      <c r="A52" s="1058"/>
      <c r="B52" s="1058"/>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c r="AG52" s="1064"/>
      <c r="AH52" s="1064"/>
    </row>
    <row r="53" spans="1:34">
      <c r="A53" s="1058"/>
      <c r="B53" s="1058"/>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c r="AG53" s="1064"/>
      <c r="AH53" s="1064"/>
    </row>
    <row r="56" spans="1:34">
      <c r="A56" s="297" t="s">
        <v>256</v>
      </c>
      <c r="B56" s="297"/>
      <c r="C56" s="297"/>
      <c r="D56" s="297"/>
      <c r="E56" s="297"/>
      <c r="F56" s="297"/>
      <c r="G56" s="297"/>
      <c r="H56" s="297"/>
      <c r="I56" s="297"/>
      <c r="J56" s="297"/>
      <c r="K56" s="297"/>
      <c r="L56" s="297"/>
      <c r="M56" s="297"/>
      <c r="N56" s="297"/>
      <c r="O56" s="297"/>
      <c r="P56" s="297"/>
      <c r="Q56" s="297"/>
    </row>
    <row r="57" spans="1:34">
      <c r="A57" s="296" t="s">
        <v>519</v>
      </c>
      <c r="B57" s="296"/>
      <c r="C57" s="296"/>
      <c r="D57" s="296"/>
      <c r="E57" s="296"/>
      <c r="F57" s="296"/>
      <c r="G57" s="296"/>
      <c r="H57" s="296"/>
      <c r="I57" s="296"/>
      <c r="J57" s="296"/>
      <c r="K57" s="296"/>
      <c r="L57" s="296"/>
      <c r="M57" s="296"/>
      <c r="N57" s="296"/>
      <c r="O57" s="296"/>
      <c r="P57" s="296"/>
      <c r="Q57" s="296"/>
    </row>
  </sheetData>
  <mergeCells count="74">
    <mergeCell ref="A35:AH35"/>
    <mergeCell ref="A4:AH4"/>
    <mergeCell ref="A3:AH3"/>
    <mergeCell ref="A1:AH1"/>
    <mergeCell ref="M10:P10"/>
    <mergeCell ref="Q10:T10"/>
    <mergeCell ref="M7:Q8"/>
    <mergeCell ref="E7:L8"/>
    <mergeCell ref="A7:D8"/>
    <mergeCell ref="R7:AH7"/>
    <mergeCell ref="R8:S8"/>
    <mergeCell ref="W8:X8"/>
    <mergeCell ref="AB8:AC8"/>
    <mergeCell ref="AD8:AE8"/>
    <mergeCell ref="AG8:AH8"/>
    <mergeCell ref="Z5:AC5"/>
    <mergeCell ref="AD5:AH5"/>
    <mergeCell ref="Z6:AC6"/>
    <mergeCell ref="AD6:AH6"/>
    <mergeCell ref="A9:D9"/>
    <mergeCell ref="E9:L9"/>
    <mergeCell ref="M9:Q9"/>
    <mergeCell ref="AG9:AH9"/>
    <mergeCell ref="R9:S9"/>
    <mergeCell ref="W9:X9"/>
    <mergeCell ref="AB9:AC9"/>
    <mergeCell ref="AD9:AE9"/>
    <mergeCell ref="E10:G11"/>
    <mergeCell ref="R5:U5"/>
    <mergeCell ref="V5:Y5"/>
    <mergeCell ref="A6:D6"/>
    <mergeCell ref="E6:L6"/>
    <mergeCell ref="M6:Q6"/>
    <mergeCell ref="A5:D5"/>
    <mergeCell ref="E5:L5"/>
    <mergeCell ref="M5:Q5"/>
    <mergeCell ref="R6:U6"/>
    <mergeCell ref="V6:Y6"/>
    <mergeCell ref="H10:H11"/>
    <mergeCell ref="I10:J11"/>
    <mergeCell ref="K10:L11"/>
    <mergeCell ref="U10:X10"/>
    <mergeCell ref="Y10:AB10"/>
    <mergeCell ref="A40:B46"/>
    <mergeCell ref="A47:B53"/>
    <mergeCell ref="C36:AH39"/>
    <mergeCell ref="C40:AH46"/>
    <mergeCell ref="C47:AH53"/>
    <mergeCell ref="AC10:AF10"/>
    <mergeCell ref="AG10:AG11"/>
    <mergeCell ref="AH10:AH11"/>
    <mergeCell ref="A36:B39"/>
    <mergeCell ref="A17:B19"/>
    <mergeCell ref="C17:D19"/>
    <mergeCell ref="E17:F19"/>
    <mergeCell ref="G17:H19"/>
    <mergeCell ref="I17:K17"/>
    <mergeCell ref="I18:K18"/>
    <mergeCell ref="I19:K19"/>
    <mergeCell ref="B13:D13"/>
    <mergeCell ref="E13:G13"/>
    <mergeCell ref="I13:J13"/>
    <mergeCell ref="A10:D11"/>
    <mergeCell ref="AC14:AF14"/>
    <mergeCell ref="A12:A13"/>
    <mergeCell ref="B12:D12"/>
    <mergeCell ref="E12:G12"/>
    <mergeCell ref="I12:J12"/>
    <mergeCell ref="K12:L13"/>
    <mergeCell ref="A14:L14"/>
    <mergeCell ref="M14:P14"/>
    <mergeCell ref="Q14:T14"/>
    <mergeCell ref="U14:X14"/>
    <mergeCell ref="Y14:AB14"/>
  </mergeCells>
  <conditionalFormatting sqref="AH14">
    <cfRule type="cellIs" dxfId="79" priority="1" operator="between">
      <formula>0.2</formula>
      <formula>0.35</formula>
    </cfRule>
    <cfRule type="cellIs" dxfId="78" priority="2" operator="between">
      <formula>0.35</formula>
      <formula>0.4</formula>
    </cfRule>
    <cfRule type="cellIs" dxfId="77" priority="3" operator="between">
      <formula>0.15</formula>
      <formula>0.2</formula>
    </cfRule>
    <cfRule type="cellIs" dxfId="76" priority="4" operator="between">
      <formula>0.1</formula>
      <formula>0.15</formula>
    </cfRule>
    <cfRule type="cellIs" dxfId="75" priority="5" operator="lessThan">
      <formula>10%</formula>
    </cfRule>
  </conditionalFormatting>
  <pageMargins left="0.7" right="0.7" top="0.75" bottom="0.75" header="0.3" footer="0.3"/>
  <pageSetup paperSize="125" orientation="portrait" horizontalDpi="203" verticalDpi="20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71"/>
  <sheetViews>
    <sheetView showGridLines="0" topLeftCell="A12" zoomScale="55" zoomScaleNormal="55" workbookViewId="0">
      <selection activeCell="P24" sqref="P24"/>
    </sheetView>
  </sheetViews>
  <sheetFormatPr baseColWidth="10" defaultColWidth="11.5546875" defaultRowHeight="15"/>
  <cols>
    <col min="1" max="1" width="9.6640625" style="295" bestFit="1" customWidth="1"/>
    <col min="2" max="2" width="9.33203125" style="295" bestFit="1" customWidth="1"/>
    <col min="3" max="3" width="8.88671875" style="295" bestFit="1" customWidth="1"/>
    <col min="4" max="4" width="10.6640625" style="295" bestFit="1" customWidth="1"/>
    <col min="5" max="6" width="8.5546875" style="295" bestFit="1" customWidth="1"/>
    <col min="7" max="8" width="10.33203125" style="295" bestFit="1" customWidth="1"/>
    <col min="9" max="9" width="10.5546875" style="295" bestFit="1" customWidth="1"/>
    <col min="10" max="10" width="9" style="295" bestFit="1"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6640625" style="295" bestFit="1" customWidth="1"/>
    <col min="16" max="16" width="9.6640625" style="295" customWidth="1"/>
    <col min="17" max="17" width="11.109375" style="295" bestFit="1" customWidth="1"/>
    <col min="18" max="18" width="6.6640625" style="295" customWidth="1"/>
    <col min="19" max="19" width="5.88671875" style="295" customWidth="1"/>
    <col min="20" max="20" width="7.109375" style="295" bestFit="1" customWidth="1"/>
    <col min="21" max="22" width="11" style="295" customWidth="1"/>
    <col min="23" max="23" width="5.88671875" style="295" customWidth="1"/>
    <col min="24" max="24" width="7.109375" style="295" bestFit="1" customWidth="1"/>
    <col min="25" max="25" width="9.88671875" style="295" customWidth="1"/>
    <col min="26" max="26" width="10.44140625" style="295" customWidth="1"/>
    <col min="27" max="27" width="12.109375" style="295" customWidth="1"/>
    <col min="28" max="28" width="7.109375" style="295" bestFit="1" customWidth="1"/>
    <col min="29" max="29" width="5" style="295" customWidth="1"/>
    <col min="30" max="30" width="5.33203125" style="295" customWidth="1"/>
    <col min="31" max="31" width="7.5546875" style="295" customWidth="1"/>
    <col min="32" max="32" width="10.109375" style="295" customWidth="1"/>
    <col min="33" max="33" width="4.5546875" style="295" bestFit="1" customWidth="1"/>
    <col min="34" max="34" width="6.44140625" style="295" bestFit="1" customWidth="1"/>
    <col min="35" max="16384" width="11.5546875" style="295"/>
  </cols>
  <sheetData>
    <row r="1" spans="1:34" ht="154.5" customHeight="1">
      <c r="A1" s="948" t="s">
        <v>533</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row>
    <row r="4" spans="1:34" ht="55.5" customHeight="1">
      <c r="A4" s="967" t="s">
        <v>26</v>
      </c>
      <c r="B4" s="967"/>
      <c r="C4" s="967"/>
      <c r="D4" s="967"/>
      <c r="E4" s="967"/>
      <c r="F4" s="967"/>
      <c r="G4" s="967"/>
      <c r="H4" s="967"/>
      <c r="I4" s="967"/>
      <c r="J4" s="967"/>
      <c r="K4" s="967"/>
      <c r="L4" s="967"/>
      <c r="M4" s="967"/>
      <c r="N4" s="967"/>
      <c r="O4" s="967"/>
      <c r="P4" s="967"/>
      <c r="Q4" s="967"/>
      <c r="R4" s="967"/>
      <c r="S4" s="967"/>
      <c r="T4" s="967"/>
      <c r="U4" s="967"/>
      <c r="V4" s="967"/>
      <c r="W4" s="967"/>
      <c r="X4" s="967"/>
      <c r="Y4" s="967"/>
      <c r="Z4" s="967"/>
      <c r="AA4" s="967"/>
      <c r="AB4" s="967"/>
      <c r="AC4" s="967"/>
      <c r="AD4" s="967"/>
      <c r="AE4" s="967"/>
      <c r="AF4" s="967"/>
      <c r="AG4" s="967"/>
      <c r="AH4" s="967"/>
    </row>
    <row r="5" spans="1:34" ht="15" customHeight="1">
      <c r="A5" s="952" t="s">
        <v>1</v>
      </c>
      <c r="B5" s="952"/>
      <c r="C5" s="952"/>
      <c r="D5" s="952"/>
      <c r="E5" s="953" t="s">
        <v>2</v>
      </c>
      <c r="F5" s="953"/>
      <c r="G5" s="953"/>
      <c r="H5" s="953"/>
      <c r="I5" s="953"/>
      <c r="J5" s="953"/>
      <c r="K5" s="953"/>
      <c r="L5" s="953"/>
      <c r="M5" s="954" t="s">
        <v>3</v>
      </c>
      <c r="N5" s="954"/>
      <c r="O5" s="954"/>
      <c r="P5" s="954"/>
      <c r="Q5" s="954"/>
      <c r="R5" s="955" t="s">
        <v>590</v>
      </c>
      <c r="S5" s="955"/>
      <c r="T5" s="955"/>
      <c r="U5" s="955"/>
      <c r="V5" s="956" t="s">
        <v>591</v>
      </c>
      <c r="W5" s="956"/>
      <c r="X5" s="956"/>
      <c r="Y5" s="956"/>
      <c r="Z5" s="957" t="s">
        <v>5</v>
      </c>
      <c r="AA5" s="957"/>
      <c r="AB5" s="957"/>
      <c r="AC5" s="957"/>
      <c r="AD5" s="958" t="s">
        <v>6</v>
      </c>
      <c r="AE5" s="958"/>
      <c r="AF5" s="958"/>
      <c r="AG5" s="958"/>
      <c r="AH5" s="958"/>
    </row>
    <row r="6" spans="1:34" s="305" customFormat="1" ht="99" customHeight="1">
      <c r="A6" s="966" t="s">
        <v>107</v>
      </c>
      <c r="B6" s="966"/>
      <c r="C6" s="966"/>
      <c r="D6" s="966"/>
      <c r="E6" s="967" t="s">
        <v>108</v>
      </c>
      <c r="F6" s="967"/>
      <c r="G6" s="967"/>
      <c r="H6" s="967"/>
      <c r="I6" s="967"/>
      <c r="J6" s="967"/>
      <c r="K6" s="967"/>
      <c r="L6" s="967"/>
      <c r="M6" s="967" t="s">
        <v>120</v>
      </c>
      <c r="N6" s="967"/>
      <c r="O6" s="967"/>
      <c r="P6" s="967"/>
      <c r="Q6" s="967"/>
      <c r="R6" s="968" t="s">
        <v>121</v>
      </c>
      <c r="S6" s="968"/>
      <c r="T6" s="968"/>
      <c r="U6" s="968"/>
      <c r="V6" s="968" t="s">
        <v>122</v>
      </c>
      <c r="W6" s="968"/>
      <c r="X6" s="968"/>
      <c r="Y6" s="968"/>
      <c r="Z6" s="968" t="s">
        <v>577</v>
      </c>
      <c r="AA6" s="968"/>
      <c r="AB6" s="968"/>
      <c r="AC6" s="968"/>
      <c r="AD6" s="968" t="s">
        <v>123</v>
      </c>
      <c r="AE6" s="968"/>
      <c r="AF6" s="968"/>
      <c r="AG6" s="968"/>
      <c r="AH6" s="968"/>
    </row>
    <row r="7" spans="1:34" ht="13.5" customHeight="1">
      <c r="A7" s="1226" t="s">
        <v>7</v>
      </c>
      <c r="B7" s="1226"/>
      <c r="C7" s="1226"/>
      <c r="D7" s="1226"/>
      <c r="E7" s="1225" t="s">
        <v>8</v>
      </c>
      <c r="F7" s="1225"/>
      <c r="G7" s="1225"/>
      <c r="H7" s="1225"/>
      <c r="I7" s="1225"/>
      <c r="J7" s="1225"/>
      <c r="K7" s="1225"/>
      <c r="L7" s="1225"/>
      <c r="M7" s="1227" t="s">
        <v>12</v>
      </c>
      <c r="N7" s="1227"/>
      <c r="O7" s="1227"/>
      <c r="P7" s="1227"/>
      <c r="Q7" s="1228"/>
      <c r="R7" s="1187" t="s">
        <v>4</v>
      </c>
      <c r="S7" s="1187"/>
      <c r="T7" s="1187"/>
      <c r="U7" s="1187"/>
      <c r="V7" s="1187"/>
      <c r="W7" s="1187"/>
      <c r="X7" s="1187"/>
      <c r="Y7" s="1187"/>
      <c r="Z7" s="1187"/>
      <c r="AA7" s="1187"/>
      <c r="AB7" s="1187"/>
      <c r="AC7" s="1187"/>
      <c r="AD7" s="1187"/>
      <c r="AE7" s="1187"/>
      <c r="AF7" s="1187"/>
      <c r="AG7" s="1187"/>
      <c r="AH7" s="1187"/>
    </row>
    <row r="8" spans="1:34" ht="42" customHeight="1">
      <c r="A8" s="970"/>
      <c r="B8" s="970"/>
      <c r="C8" s="970"/>
      <c r="D8" s="970"/>
      <c r="E8" s="972"/>
      <c r="F8" s="972"/>
      <c r="G8" s="972"/>
      <c r="H8" s="972"/>
      <c r="I8" s="972"/>
      <c r="J8" s="972"/>
      <c r="K8" s="972"/>
      <c r="L8" s="972"/>
      <c r="M8" s="975"/>
      <c r="N8" s="975"/>
      <c r="O8" s="975"/>
      <c r="P8" s="975"/>
      <c r="Q8" s="976"/>
      <c r="R8" s="1185" t="s">
        <v>592</v>
      </c>
      <c r="S8" s="1185"/>
      <c r="T8" s="330" t="s">
        <v>593</v>
      </c>
      <c r="U8" s="330" t="s">
        <v>594</v>
      </c>
      <c r="V8" s="330" t="s">
        <v>595</v>
      </c>
      <c r="W8" s="1185" t="s">
        <v>596</v>
      </c>
      <c r="X8" s="1185"/>
      <c r="Y8" s="330" t="s">
        <v>597</v>
      </c>
      <c r="Z8" s="330" t="s">
        <v>598</v>
      </c>
      <c r="AA8" s="330" t="s">
        <v>599</v>
      </c>
      <c r="AB8" s="1202" t="s">
        <v>600</v>
      </c>
      <c r="AC8" s="1203"/>
      <c r="AD8" s="1202" t="s">
        <v>601</v>
      </c>
      <c r="AE8" s="1203"/>
      <c r="AF8" s="330" t="s">
        <v>602</v>
      </c>
      <c r="AG8" s="1202" t="s">
        <v>603</v>
      </c>
      <c r="AH8" s="1203"/>
    </row>
    <row r="9" spans="1:34" ht="36" customHeight="1">
      <c r="A9" s="990" t="s">
        <v>124</v>
      </c>
      <c r="B9" s="1089"/>
      <c r="C9" s="1089"/>
      <c r="D9" s="991"/>
      <c r="E9" s="990" t="s">
        <v>124</v>
      </c>
      <c r="F9" s="1089"/>
      <c r="G9" s="1089"/>
      <c r="H9" s="1089"/>
      <c r="I9" s="1089"/>
      <c r="J9" s="1089"/>
      <c r="K9" s="1089"/>
      <c r="L9" s="991"/>
      <c r="M9" s="963" t="s">
        <v>22</v>
      </c>
      <c r="N9" s="964"/>
      <c r="O9" s="964"/>
      <c r="P9" s="964"/>
      <c r="Q9" s="965"/>
      <c r="R9" s="990"/>
      <c r="S9" s="991"/>
      <c r="T9" s="304"/>
      <c r="U9" s="304"/>
      <c r="V9" s="304"/>
      <c r="W9" s="990" t="s">
        <v>531</v>
      </c>
      <c r="X9" s="991"/>
      <c r="Y9" s="304"/>
      <c r="Z9" s="304"/>
      <c r="AA9" s="304"/>
      <c r="AB9" s="990"/>
      <c r="AC9" s="991"/>
      <c r="AD9" s="990"/>
      <c r="AE9" s="991"/>
      <c r="AF9" s="304"/>
      <c r="AG9" s="990"/>
      <c r="AH9" s="991"/>
    </row>
    <row r="10" spans="1:34" s="301" customFormat="1" ht="15" customHeight="1">
      <c r="A10" s="981" t="s">
        <v>500</v>
      </c>
      <c r="B10" s="981"/>
      <c r="C10" s="981"/>
      <c r="D10" s="981"/>
      <c r="E10" s="1052" t="s">
        <v>530</v>
      </c>
      <c r="F10" s="1052"/>
      <c r="G10" s="1052"/>
      <c r="H10" s="984" t="s">
        <v>10</v>
      </c>
      <c r="I10" s="985" t="s">
        <v>529</v>
      </c>
      <c r="J10" s="985"/>
      <c r="K10" s="986" t="s">
        <v>528</v>
      </c>
      <c r="L10" s="986"/>
      <c r="M10" s="987">
        <v>2018</v>
      </c>
      <c r="N10" s="988"/>
      <c r="O10" s="988"/>
      <c r="P10" s="988"/>
      <c r="Q10" s="988">
        <v>2019</v>
      </c>
      <c r="R10" s="988"/>
      <c r="S10" s="988"/>
      <c r="T10" s="988"/>
      <c r="U10" s="988">
        <v>2020</v>
      </c>
      <c r="V10" s="988"/>
      <c r="W10" s="988"/>
      <c r="X10" s="988"/>
      <c r="Y10" s="988">
        <v>2021</v>
      </c>
      <c r="Z10" s="988"/>
      <c r="AA10" s="988"/>
      <c r="AB10" s="988"/>
      <c r="AC10" s="988">
        <v>2022</v>
      </c>
      <c r="AD10" s="988"/>
      <c r="AE10" s="988"/>
      <c r="AF10" s="988"/>
      <c r="AG10" s="989" t="s">
        <v>534</v>
      </c>
      <c r="AH10" s="979" t="s">
        <v>607</v>
      </c>
    </row>
    <row r="11" spans="1:34" s="301" customFormat="1" ht="15" customHeight="1">
      <c r="A11" s="981"/>
      <c r="B11" s="981"/>
      <c r="C11" s="981"/>
      <c r="D11" s="981"/>
      <c r="E11" s="1052"/>
      <c r="F11" s="1052"/>
      <c r="G11" s="1052"/>
      <c r="H11" s="984"/>
      <c r="I11" s="985"/>
      <c r="J11" s="985"/>
      <c r="K11" s="986"/>
      <c r="L11" s="986"/>
      <c r="M11" s="384" t="s">
        <v>23</v>
      </c>
      <c r="N11" s="384" t="s">
        <v>24</v>
      </c>
      <c r="O11" s="384" t="s">
        <v>25</v>
      </c>
      <c r="P11" s="384" t="s">
        <v>609</v>
      </c>
      <c r="Q11" s="384" t="s">
        <v>23</v>
      </c>
      <c r="R11" s="384" t="s">
        <v>24</v>
      </c>
      <c r="S11" s="384" t="s">
        <v>25</v>
      </c>
      <c r="T11" s="384" t="s">
        <v>609</v>
      </c>
      <c r="U11" s="384" t="s">
        <v>23</v>
      </c>
      <c r="V11" s="384" t="s">
        <v>24</v>
      </c>
      <c r="W11" s="384" t="s">
        <v>25</v>
      </c>
      <c r="X11" s="384" t="s">
        <v>609</v>
      </c>
      <c r="Y11" s="384" t="s">
        <v>23</v>
      </c>
      <c r="Z11" s="384" t="s">
        <v>24</v>
      </c>
      <c r="AA11" s="384" t="s">
        <v>25</v>
      </c>
      <c r="AB11" s="384" t="s">
        <v>609</v>
      </c>
      <c r="AC11" s="384" t="s">
        <v>23</v>
      </c>
      <c r="AD11" s="384" t="s">
        <v>24</v>
      </c>
      <c r="AE11" s="384" t="s">
        <v>25</v>
      </c>
      <c r="AF11" s="385" t="s">
        <v>609</v>
      </c>
      <c r="AG11" s="989"/>
      <c r="AH11" s="980"/>
    </row>
    <row r="12" spans="1:34" s="301" customFormat="1" ht="34.5" customHeight="1">
      <c r="A12" s="1105" t="s">
        <v>606</v>
      </c>
      <c r="B12" s="1252" t="s">
        <v>126</v>
      </c>
      <c r="C12" s="1253"/>
      <c r="D12" s="1254"/>
      <c r="E12" s="1158">
        <v>1</v>
      </c>
      <c r="F12" s="1158"/>
      <c r="G12" s="1158"/>
      <c r="H12" s="304" t="s">
        <v>33</v>
      </c>
      <c r="I12" s="1128" t="s">
        <v>127</v>
      </c>
      <c r="J12" s="1129"/>
      <c r="K12" s="1233" t="s">
        <v>128</v>
      </c>
      <c r="L12" s="1234"/>
      <c r="M12" s="327">
        <v>0.2</v>
      </c>
      <c r="N12" s="327">
        <v>0.2</v>
      </c>
      <c r="O12" s="327">
        <v>0.1</v>
      </c>
      <c r="P12" s="405">
        <f>SUM(M12:O12)</f>
        <v>0.5</v>
      </c>
      <c r="Q12" s="302"/>
      <c r="R12" s="317"/>
      <c r="S12" s="317"/>
      <c r="T12" s="405">
        <f>SUM(Q12:S12)</f>
        <v>0</v>
      </c>
      <c r="U12" s="317"/>
      <c r="V12" s="317"/>
      <c r="W12" s="317"/>
      <c r="X12" s="405">
        <f>SUM(U12:W12)</f>
        <v>0</v>
      </c>
      <c r="Y12" s="317"/>
      <c r="Z12" s="317"/>
      <c r="AA12" s="317"/>
      <c r="AB12" s="405">
        <f>SUM(Y12:AA12)</f>
        <v>0</v>
      </c>
      <c r="AC12" s="317"/>
      <c r="AD12" s="317"/>
      <c r="AE12" s="317"/>
      <c r="AF12" s="405">
        <f>SUM(AC12:AE12)</f>
        <v>0</v>
      </c>
      <c r="AG12" s="406">
        <f>SUM(AF12,AB12,X12,T12,P12)</f>
        <v>0.5</v>
      </c>
      <c r="AH12" s="395">
        <f>AG12/E12</f>
        <v>0.5</v>
      </c>
    </row>
    <row r="13" spans="1:34" s="301" customFormat="1" ht="24.75" customHeight="1">
      <c r="A13" s="1114"/>
      <c r="B13" s="1243" t="s">
        <v>294</v>
      </c>
      <c r="C13" s="1244"/>
      <c r="D13" s="1245"/>
      <c r="E13" s="992">
        <v>3</v>
      </c>
      <c r="F13" s="1110"/>
      <c r="G13" s="993"/>
      <c r="H13" s="304" t="s">
        <v>33</v>
      </c>
      <c r="I13" s="1128" t="s">
        <v>130</v>
      </c>
      <c r="J13" s="1129"/>
      <c r="K13" s="1241"/>
      <c r="L13" s="1242"/>
      <c r="M13" s="303">
        <v>0</v>
      </c>
      <c r="N13" s="303">
        <v>0</v>
      </c>
      <c r="O13" s="303">
        <v>0</v>
      </c>
      <c r="P13" s="401">
        <f t="shared" ref="P13:P14" si="0">SUM(M13:O13)</f>
        <v>0</v>
      </c>
      <c r="Q13" s="312"/>
      <c r="R13" s="377"/>
      <c r="S13" s="377"/>
      <c r="T13" s="401">
        <f>SUM(Q13:S13)</f>
        <v>0</v>
      </c>
      <c r="U13" s="377"/>
      <c r="V13" s="377"/>
      <c r="W13" s="377"/>
      <c r="X13" s="401">
        <f t="shared" ref="X13:X14" si="1">SUM(U13:W13)</f>
        <v>0</v>
      </c>
      <c r="Y13" s="377"/>
      <c r="Z13" s="377"/>
      <c r="AA13" s="377"/>
      <c r="AB13" s="401">
        <f t="shared" ref="AB13:AB14" si="2">SUM(Y13:AA13)</f>
        <v>0</v>
      </c>
      <c r="AC13" s="377"/>
      <c r="AD13" s="377"/>
      <c r="AE13" s="377"/>
      <c r="AF13" s="401">
        <f t="shared" ref="AF13:AF14" si="3">SUM(AC13:AE13)</f>
        <v>0</v>
      </c>
      <c r="AG13" s="406">
        <f t="shared" ref="AG13:AG14" si="4">SUM(AF13,AB13,X13,T13,P13)</f>
        <v>0</v>
      </c>
      <c r="AH13" s="395">
        <f t="shared" ref="AH13:AH14" si="5">AG13/E13</f>
        <v>0</v>
      </c>
    </row>
    <row r="14" spans="1:34" s="301" customFormat="1" ht="47.25" customHeight="1">
      <c r="A14" s="1114"/>
      <c r="B14" s="1246" t="s">
        <v>295</v>
      </c>
      <c r="C14" s="1247"/>
      <c r="D14" s="1248"/>
      <c r="E14" s="1233">
        <v>3</v>
      </c>
      <c r="F14" s="1249"/>
      <c r="G14" s="1234"/>
      <c r="H14" s="383" t="s">
        <v>33</v>
      </c>
      <c r="I14" s="1250" t="s">
        <v>296</v>
      </c>
      <c r="J14" s="1251"/>
      <c r="K14" s="1241"/>
      <c r="L14" s="1242"/>
      <c r="M14" s="303">
        <v>0</v>
      </c>
      <c r="N14" s="303">
        <v>0</v>
      </c>
      <c r="O14" s="303">
        <v>3</v>
      </c>
      <c r="P14" s="401">
        <f t="shared" si="0"/>
        <v>3</v>
      </c>
      <c r="Q14" s="312"/>
      <c r="R14" s="377"/>
      <c r="S14" s="377"/>
      <c r="T14" s="401">
        <f>SUM(Q14:S14)</f>
        <v>0</v>
      </c>
      <c r="U14" s="377"/>
      <c r="V14" s="377"/>
      <c r="W14" s="377"/>
      <c r="X14" s="401">
        <f t="shared" si="1"/>
        <v>0</v>
      </c>
      <c r="Y14" s="377"/>
      <c r="Z14" s="377"/>
      <c r="AA14" s="377"/>
      <c r="AB14" s="401">
        <f t="shared" si="2"/>
        <v>0</v>
      </c>
      <c r="AC14" s="377"/>
      <c r="AD14" s="377"/>
      <c r="AE14" s="377"/>
      <c r="AF14" s="401">
        <f t="shared" si="3"/>
        <v>0</v>
      </c>
      <c r="AG14" s="406">
        <f t="shared" si="4"/>
        <v>3</v>
      </c>
      <c r="AH14" s="395">
        <f t="shared" si="5"/>
        <v>1</v>
      </c>
    </row>
    <row r="15" spans="1:34" ht="22.5">
      <c r="A15" s="1201" t="s">
        <v>527</v>
      </c>
      <c r="B15" s="1201"/>
      <c r="C15" s="1201"/>
      <c r="D15" s="1201"/>
      <c r="E15" s="1201"/>
      <c r="F15" s="1201"/>
      <c r="G15" s="1201"/>
      <c r="H15" s="1201"/>
      <c r="I15" s="1201"/>
      <c r="J15" s="1201"/>
      <c r="K15" s="1201"/>
      <c r="L15" s="1201"/>
      <c r="M15" s="1198">
        <f>((P12/$E$12)+(P13/$E$13)+(P14/$E$14))/COUNT(P12:P14)</f>
        <v>0.5</v>
      </c>
      <c r="N15" s="1199"/>
      <c r="O15" s="1199"/>
      <c r="P15" s="1200"/>
      <c r="Q15" s="1198">
        <f t="shared" ref="Q15" si="6">((T12/$E$12)+(T13/$E$13)+(T14/$E$14))/COUNT(T12:T14)</f>
        <v>0</v>
      </c>
      <c r="R15" s="1199"/>
      <c r="S15" s="1199"/>
      <c r="T15" s="1200"/>
      <c r="U15" s="1198">
        <f t="shared" ref="U15" si="7">((X12/$E$12)+(X13/$E$13)+(X14/$E$14))/COUNT(X12:X14)</f>
        <v>0</v>
      </c>
      <c r="V15" s="1199"/>
      <c r="W15" s="1199"/>
      <c r="X15" s="1200"/>
      <c r="Y15" s="1198">
        <f t="shared" ref="Y15" si="8">((AB12/$E$12)+(AB13/$E$13)+(AB14/$E$14))/COUNT(AB12:AB14)</f>
        <v>0</v>
      </c>
      <c r="Z15" s="1199"/>
      <c r="AA15" s="1199"/>
      <c r="AB15" s="1200"/>
      <c r="AC15" s="1198">
        <f t="shared" ref="AC15" si="9">((AF12/$E$12)+(AF13/$E$13)+(AF14/$E$14))/COUNT(AF12:AF14)</f>
        <v>0</v>
      </c>
      <c r="AD15" s="1199"/>
      <c r="AE15" s="1199"/>
      <c r="AF15" s="1200"/>
      <c r="AG15" s="379">
        <f>SUM(M15:AF15)</f>
        <v>0.5</v>
      </c>
      <c r="AH15" s="407">
        <f>AVERAGE(AH12:AH14)</f>
        <v>0.5</v>
      </c>
    </row>
    <row r="17" spans="1:17">
      <c r="L17" s="441">
        <v>2018</v>
      </c>
      <c r="M17" s="441">
        <v>2019</v>
      </c>
      <c r="N17" s="441">
        <v>2020</v>
      </c>
      <c r="O17" s="441">
        <v>2021</v>
      </c>
      <c r="P17" s="441">
        <v>2022</v>
      </c>
    </row>
    <row r="18" spans="1:17">
      <c r="A18" s="1115"/>
      <c r="B18" s="1115"/>
      <c r="C18" s="1159"/>
      <c r="D18" s="1159"/>
      <c r="E18" s="1223"/>
      <c r="F18" s="1223"/>
      <c r="G18" s="1159"/>
      <c r="H18" s="1159"/>
      <c r="I18" s="1099" t="s">
        <v>526</v>
      </c>
      <c r="J18" s="1100"/>
      <c r="K18" s="1101"/>
      <c r="L18" s="630" t="s">
        <v>961</v>
      </c>
      <c r="M18" s="300" t="s">
        <v>962</v>
      </c>
      <c r="N18" s="300" t="s">
        <v>963</v>
      </c>
      <c r="O18" s="300" t="s">
        <v>964</v>
      </c>
      <c r="P18" s="300" t="s">
        <v>965</v>
      </c>
    </row>
    <row r="19" spans="1:17">
      <c r="A19" s="1115"/>
      <c r="B19" s="1115"/>
      <c r="C19" s="1159"/>
      <c r="D19" s="1159"/>
      <c r="E19" s="1223"/>
      <c r="F19" s="1223"/>
      <c r="G19" s="1159"/>
      <c r="H19" s="1159"/>
      <c r="I19" s="1102" t="s">
        <v>525</v>
      </c>
      <c r="J19" s="1103"/>
      <c r="K19" s="1104"/>
      <c r="L19" s="299" t="s">
        <v>966</v>
      </c>
      <c r="M19" s="631" t="s">
        <v>967</v>
      </c>
      <c r="N19" s="299" t="s">
        <v>968</v>
      </c>
      <c r="O19" s="299" t="s">
        <v>969</v>
      </c>
      <c r="P19" s="299" t="s">
        <v>970</v>
      </c>
    </row>
    <row r="20" spans="1:17">
      <c r="A20" s="1115"/>
      <c r="B20" s="1115"/>
      <c r="C20" s="1159"/>
      <c r="D20" s="1159"/>
      <c r="E20" s="1223"/>
      <c r="F20" s="1223"/>
      <c r="G20" s="1159"/>
      <c r="H20" s="1159"/>
      <c r="I20" s="1090" t="s">
        <v>524</v>
      </c>
      <c r="J20" s="1091"/>
      <c r="K20" s="1092"/>
      <c r="L20" s="632" t="s">
        <v>523</v>
      </c>
      <c r="M20" s="298" t="s">
        <v>961</v>
      </c>
      <c r="N20" s="298" t="s">
        <v>962</v>
      </c>
      <c r="O20" s="298" t="s">
        <v>963</v>
      </c>
      <c r="P20" s="298" t="s">
        <v>964</v>
      </c>
    </row>
    <row r="21" spans="1:17">
      <c r="A21" s="410"/>
      <c r="B21" s="366"/>
      <c r="C21" s="365" t="s">
        <v>610</v>
      </c>
      <c r="D21" s="359"/>
      <c r="E21" s="359"/>
      <c r="F21" s="359"/>
      <c r="G21" s="359"/>
      <c r="H21" s="359"/>
      <c r="I21" s="359"/>
      <c r="J21" s="359"/>
      <c r="K21" s="359"/>
      <c r="L21" s="359"/>
      <c r="M21" s="359"/>
      <c r="N21" s="359"/>
      <c r="O21" s="359"/>
      <c r="P21" s="359"/>
      <c r="Q21" s="359"/>
    </row>
    <row r="22" spans="1:17">
      <c r="A22" s="410"/>
      <c r="B22" s="366">
        <v>2018</v>
      </c>
      <c r="C22" s="367">
        <v>0.5</v>
      </c>
      <c r="D22" s="359"/>
      <c r="E22" s="359"/>
      <c r="F22" s="359"/>
      <c r="G22" s="359"/>
      <c r="H22" s="359"/>
      <c r="I22" s="359"/>
      <c r="J22" s="359"/>
      <c r="K22" s="359"/>
      <c r="L22" s="359"/>
      <c r="M22" s="359"/>
      <c r="N22" s="359"/>
      <c r="O22" s="359"/>
      <c r="P22" s="359"/>
      <c r="Q22" s="359"/>
    </row>
    <row r="23" spans="1:17">
      <c r="A23" s="410"/>
      <c r="B23" s="366">
        <v>2019</v>
      </c>
      <c r="C23" s="367">
        <v>0</v>
      </c>
      <c r="D23" s="359"/>
      <c r="E23" s="359"/>
      <c r="F23" s="359"/>
      <c r="G23" s="359"/>
      <c r="H23" s="359"/>
      <c r="I23" s="359"/>
      <c r="J23" s="359"/>
      <c r="K23" s="359"/>
      <c r="L23" s="359"/>
      <c r="M23" s="359"/>
      <c r="N23" s="359"/>
      <c r="O23" s="359"/>
      <c r="P23" s="359"/>
      <c r="Q23" s="359"/>
    </row>
    <row r="24" spans="1:17">
      <c r="A24" s="1026"/>
      <c r="B24" s="366">
        <v>2020</v>
      </c>
      <c r="C24" s="365">
        <v>0</v>
      </c>
      <c r="D24" s="359"/>
      <c r="E24" s="359"/>
      <c r="F24" s="359"/>
      <c r="G24" s="359"/>
      <c r="H24" s="359"/>
      <c r="I24" s="359"/>
      <c r="J24" s="359"/>
      <c r="K24" s="359"/>
      <c r="L24" s="359"/>
      <c r="M24" s="359"/>
      <c r="N24" s="359"/>
      <c r="O24" s="359"/>
      <c r="P24" s="359"/>
      <c r="Q24" s="359"/>
    </row>
    <row r="25" spans="1:17">
      <c r="A25" s="1026"/>
      <c r="B25" s="366">
        <v>2021</v>
      </c>
      <c r="C25" s="367">
        <v>0</v>
      </c>
      <c r="D25" s="359"/>
      <c r="E25" s="359"/>
      <c r="F25" s="359"/>
      <c r="G25" s="359"/>
      <c r="H25" s="359"/>
      <c r="I25" s="359"/>
      <c r="J25" s="359"/>
      <c r="K25" s="359"/>
      <c r="L25" s="359"/>
      <c r="M25" s="359"/>
      <c r="N25" s="359"/>
      <c r="O25" s="359"/>
      <c r="P25" s="359"/>
      <c r="Q25" s="359"/>
    </row>
    <row r="26" spans="1:17">
      <c r="A26" s="1026"/>
      <c r="B26" s="366">
        <v>2022</v>
      </c>
      <c r="C26" s="367">
        <v>0</v>
      </c>
      <c r="D26" s="359"/>
      <c r="E26" s="359"/>
      <c r="F26" s="359"/>
      <c r="G26" s="359"/>
      <c r="H26" s="359"/>
      <c r="I26" s="359"/>
      <c r="J26" s="359"/>
      <c r="K26" s="359"/>
      <c r="L26" s="359"/>
      <c r="M26" s="359"/>
      <c r="N26" s="359"/>
      <c r="O26" s="359"/>
      <c r="P26" s="359"/>
      <c r="Q26" s="359"/>
    </row>
    <row r="27" spans="1:17">
      <c r="A27" s="1026"/>
      <c r="B27" s="386"/>
      <c r="C27" s="357"/>
      <c r="D27" s="359"/>
      <c r="E27" s="359"/>
      <c r="F27" s="359"/>
      <c r="G27" s="359"/>
      <c r="H27" s="359"/>
      <c r="I27" s="359"/>
      <c r="J27" s="359"/>
      <c r="K27" s="359"/>
      <c r="L27" s="359"/>
      <c r="M27" s="359"/>
      <c r="N27" s="359"/>
      <c r="O27" s="359"/>
      <c r="P27" s="359"/>
      <c r="Q27" s="359"/>
    </row>
    <row r="28" spans="1:17">
      <c r="A28" s="1026"/>
      <c r="B28" s="386"/>
      <c r="C28" s="358"/>
      <c r="D28" s="359"/>
      <c r="E28" s="359"/>
      <c r="F28" s="359"/>
      <c r="G28" s="359"/>
      <c r="H28" s="359"/>
      <c r="I28" s="359"/>
      <c r="J28" s="359"/>
      <c r="K28" s="359"/>
      <c r="L28" s="359"/>
      <c r="M28" s="359"/>
      <c r="N28" s="359"/>
      <c r="O28" s="359"/>
      <c r="P28" s="359"/>
      <c r="Q28" s="359"/>
    </row>
    <row r="29" spans="1:17">
      <c r="A29" s="1026"/>
      <c r="B29" s="386"/>
      <c r="C29" s="358"/>
      <c r="D29" s="359"/>
      <c r="E29" s="359"/>
      <c r="F29" s="359"/>
      <c r="G29" s="359"/>
      <c r="H29" s="359"/>
      <c r="I29" s="359"/>
      <c r="J29" s="359"/>
      <c r="K29" s="359"/>
      <c r="L29" s="359"/>
      <c r="M29" s="359"/>
      <c r="N29" s="359"/>
      <c r="O29" s="359"/>
      <c r="P29" s="359"/>
      <c r="Q29" s="359"/>
    </row>
    <row r="30" spans="1:17">
      <c r="A30" s="1026"/>
      <c r="B30" s="386"/>
      <c r="C30" s="358"/>
      <c r="D30" s="359"/>
      <c r="E30" s="359"/>
      <c r="F30" s="359"/>
      <c r="G30" s="359"/>
      <c r="H30" s="359"/>
      <c r="I30" s="359"/>
      <c r="J30" s="359"/>
      <c r="K30" s="359"/>
      <c r="L30" s="359"/>
      <c r="M30" s="359"/>
      <c r="N30" s="359"/>
      <c r="O30" s="359"/>
      <c r="P30" s="359"/>
      <c r="Q30" s="359"/>
    </row>
    <row r="31" spans="1:17">
      <c r="A31" s="1026"/>
      <c r="B31" s="386"/>
      <c r="C31" s="358"/>
      <c r="D31" s="359"/>
      <c r="E31" s="359"/>
      <c r="F31" s="359"/>
      <c r="G31" s="359"/>
      <c r="H31" s="359"/>
      <c r="I31" s="359"/>
      <c r="J31" s="359"/>
      <c r="K31" s="359"/>
      <c r="L31" s="359"/>
      <c r="M31" s="359"/>
      <c r="N31" s="359"/>
      <c r="O31" s="359"/>
      <c r="P31" s="359"/>
      <c r="Q31" s="359"/>
    </row>
    <row r="32" spans="1:17">
      <c r="A32" s="1026"/>
      <c r="B32" s="386"/>
      <c r="C32" s="358"/>
      <c r="D32" s="359"/>
      <c r="E32" s="359"/>
      <c r="F32" s="359"/>
      <c r="G32" s="359"/>
      <c r="H32" s="359"/>
      <c r="I32" s="359"/>
      <c r="J32" s="359"/>
      <c r="K32" s="359"/>
      <c r="L32" s="359"/>
      <c r="M32" s="359"/>
      <c r="N32" s="359"/>
      <c r="O32" s="359"/>
      <c r="P32" s="359"/>
      <c r="Q32" s="359"/>
    </row>
    <row r="33" spans="1:34">
      <c r="A33" s="1026"/>
      <c r="B33" s="386"/>
      <c r="C33" s="358"/>
      <c r="D33" s="359"/>
      <c r="E33" s="359"/>
      <c r="F33" s="359"/>
      <c r="G33" s="359"/>
      <c r="H33" s="359"/>
      <c r="I33" s="359"/>
      <c r="J33" s="359"/>
      <c r="K33" s="359"/>
      <c r="L33" s="359"/>
      <c r="M33" s="359"/>
      <c r="N33" s="359"/>
      <c r="O33" s="359"/>
      <c r="P33" s="359"/>
      <c r="Q33" s="359"/>
    </row>
    <row r="34" spans="1:34">
      <c r="A34" s="1026"/>
      <c r="B34" s="386"/>
      <c r="C34" s="358"/>
      <c r="D34" s="359"/>
      <c r="E34" s="359"/>
      <c r="F34" s="359"/>
      <c r="G34" s="359"/>
      <c r="H34" s="359"/>
      <c r="I34" s="359"/>
      <c r="J34" s="359"/>
      <c r="K34" s="359"/>
      <c r="L34" s="359"/>
      <c r="M34" s="359"/>
      <c r="N34" s="359"/>
      <c r="O34" s="359"/>
      <c r="P34" s="359"/>
      <c r="Q34" s="359"/>
    </row>
    <row r="35" spans="1:34">
      <c r="A35" s="1026"/>
      <c r="B35" s="386"/>
      <c r="C35" s="358"/>
      <c r="D35" s="359"/>
      <c r="E35" s="359"/>
      <c r="F35" s="359"/>
      <c r="G35" s="359"/>
      <c r="H35" s="359"/>
      <c r="I35" s="359"/>
      <c r="J35" s="359"/>
      <c r="K35" s="359"/>
      <c r="L35" s="359"/>
      <c r="M35" s="359"/>
      <c r="N35" s="359"/>
      <c r="O35" s="359"/>
      <c r="P35" s="359"/>
      <c r="Q35" s="359"/>
    </row>
    <row r="36" spans="1:34">
      <c r="A36" s="1240" t="s">
        <v>608</v>
      </c>
      <c r="B36" s="1240"/>
      <c r="C36" s="1240"/>
      <c r="D36" s="1240"/>
      <c r="E36" s="1240"/>
      <c r="F36" s="1240"/>
      <c r="G36" s="1240"/>
      <c r="H36" s="1240"/>
      <c r="I36" s="1240"/>
      <c r="J36" s="1240"/>
      <c r="K36" s="1240"/>
      <c r="L36" s="1240"/>
      <c r="M36" s="1240"/>
      <c r="N36" s="1240"/>
      <c r="O36" s="1240"/>
      <c r="P36" s="1240"/>
      <c r="Q36" s="1240"/>
      <c r="R36" s="1240"/>
      <c r="S36" s="1240"/>
      <c r="T36" s="1240"/>
      <c r="U36" s="1240"/>
      <c r="V36" s="1240"/>
      <c r="W36" s="1240"/>
      <c r="X36" s="1240"/>
      <c r="Y36" s="1240"/>
      <c r="Z36" s="1240"/>
      <c r="AA36" s="1240"/>
      <c r="AB36" s="1240"/>
      <c r="AC36" s="1240"/>
      <c r="AD36" s="1240"/>
      <c r="AE36" s="1240"/>
      <c r="AF36" s="1240"/>
      <c r="AG36" s="1240"/>
      <c r="AH36" s="1240"/>
    </row>
    <row r="37" spans="1:34" ht="15" customHeight="1">
      <c r="A37" s="1010" t="s">
        <v>522</v>
      </c>
      <c r="B37" s="1029"/>
      <c r="C37" s="1109" t="s">
        <v>576</v>
      </c>
      <c r="D37" s="1109"/>
      <c r="E37" s="1109"/>
      <c r="F37" s="1109"/>
      <c r="G37" s="1109"/>
      <c r="H37" s="1109"/>
      <c r="I37" s="1109"/>
      <c r="J37" s="1109"/>
      <c r="K37" s="1109"/>
      <c r="L37" s="1109"/>
      <c r="M37" s="1109"/>
      <c r="N37" s="1109"/>
      <c r="O37" s="1109"/>
      <c r="P37" s="1109"/>
      <c r="Q37" s="1109"/>
      <c r="R37" s="1109"/>
      <c r="S37" s="1109"/>
      <c r="T37" s="1109"/>
      <c r="U37" s="1109"/>
      <c r="V37" s="1109"/>
      <c r="W37" s="1109"/>
      <c r="X37" s="1109"/>
      <c r="Y37" s="1109"/>
      <c r="Z37" s="1109"/>
      <c r="AA37" s="1109"/>
      <c r="AB37" s="1109"/>
      <c r="AC37" s="1109"/>
      <c r="AD37" s="1109"/>
      <c r="AE37" s="1109"/>
      <c r="AF37" s="1109"/>
      <c r="AG37" s="1109"/>
      <c r="AH37" s="1109"/>
    </row>
    <row r="38" spans="1:34">
      <c r="A38" s="1030"/>
      <c r="B38" s="1031"/>
      <c r="C38" s="1109"/>
      <c r="D38" s="1109"/>
      <c r="E38" s="1109"/>
      <c r="F38" s="1109"/>
      <c r="G38" s="1109"/>
      <c r="H38" s="1109"/>
      <c r="I38" s="1109"/>
      <c r="J38" s="1109"/>
      <c r="K38" s="1109"/>
      <c r="L38" s="1109"/>
      <c r="M38" s="1109"/>
      <c r="N38" s="1109"/>
      <c r="O38" s="1109"/>
      <c r="P38" s="1109"/>
      <c r="Q38" s="1109"/>
      <c r="R38" s="1109"/>
      <c r="S38" s="1109"/>
      <c r="T38" s="1109"/>
      <c r="U38" s="1109"/>
      <c r="V38" s="1109"/>
      <c r="W38" s="1109"/>
      <c r="X38" s="1109"/>
      <c r="Y38" s="1109"/>
      <c r="Z38" s="1109"/>
      <c r="AA38" s="1109"/>
      <c r="AB38" s="1109"/>
      <c r="AC38" s="1109"/>
      <c r="AD38" s="1109"/>
      <c r="AE38" s="1109"/>
      <c r="AF38" s="1109"/>
      <c r="AG38" s="1109"/>
      <c r="AH38" s="1109"/>
    </row>
    <row r="39" spans="1:34">
      <c r="A39" s="1030"/>
      <c r="B39" s="1031"/>
      <c r="C39" s="1109"/>
      <c r="D39" s="1109"/>
      <c r="E39" s="1109"/>
      <c r="F39" s="1109"/>
      <c r="G39" s="1109"/>
      <c r="H39" s="1109"/>
      <c r="I39" s="1109"/>
      <c r="J39" s="1109"/>
      <c r="K39" s="1109"/>
      <c r="L39" s="1109"/>
      <c r="M39" s="1109"/>
      <c r="N39" s="1109"/>
      <c r="O39" s="1109"/>
      <c r="P39" s="1109"/>
      <c r="Q39" s="1109"/>
      <c r="R39" s="1109"/>
      <c r="S39" s="1109"/>
      <c r="T39" s="1109"/>
      <c r="U39" s="1109"/>
      <c r="V39" s="1109"/>
      <c r="W39" s="1109"/>
      <c r="X39" s="1109"/>
      <c r="Y39" s="1109"/>
      <c r="Z39" s="1109"/>
      <c r="AA39" s="1109"/>
      <c r="AB39" s="1109"/>
      <c r="AC39" s="1109"/>
      <c r="AD39" s="1109"/>
      <c r="AE39" s="1109"/>
      <c r="AF39" s="1109"/>
      <c r="AG39" s="1109"/>
      <c r="AH39" s="1109"/>
    </row>
    <row r="40" spans="1:34">
      <c r="A40" s="1030"/>
      <c r="B40" s="1031"/>
      <c r="C40" s="1109"/>
      <c r="D40" s="1109"/>
      <c r="E40" s="1109"/>
      <c r="F40" s="1109"/>
      <c r="G40" s="1109"/>
      <c r="H40" s="1109"/>
      <c r="I40" s="1109"/>
      <c r="J40" s="1109"/>
      <c r="K40" s="1109"/>
      <c r="L40" s="1109"/>
      <c r="M40" s="1109"/>
      <c r="N40" s="1109"/>
      <c r="O40" s="1109"/>
      <c r="P40" s="1109"/>
      <c r="Q40" s="1109"/>
      <c r="R40" s="1109"/>
      <c r="S40" s="1109"/>
      <c r="T40" s="1109"/>
      <c r="U40" s="1109"/>
      <c r="V40" s="1109"/>
      <c r="W40" s="1109"/>
      <c r="X40" s="1109"/>
      <c r="Y40" s="1109"/>
      <c r="Z40" s="1109"/>
      <c r="AA40" s="1109"/>
      <c r="AB40" s="1109"/>
      <c r="AC40" s="1109"/>
      <c r="AD40" s="1109"/>
      <c r="AE40" s="1109"/>
      <c r="AF40" s="1109"/>
      <c r="AG40" s="1109"/>
      <c r="AH40" s="1109"/>
    </row>
    <row r="41" spans="1:34">
      <c r="A41" s="1030"/>
      <c r="B41" s="1031"/>
      <c r="C41" s="1109"/>
      <c r="D41" s="1109"/>
      <c r="E41" s="1109"/>
      <c r="F41" s="1109"/>
      <c r="G41" s="1109"/>
      <c r="H41" s="1109"/>
      <c r="I41" s="1109"/>
      <c r="J41" s="1109"/>
      <c r="K41" s="1109"/>
      <c r="L41" s="1109"/>
      <c r="M41" s="1109"/>
      <c r="N41" s="1109"/>
      <c r="O41" s="1109"/>
      <c r="P41" s="1109"/>
      <c r="Q41" s="1109"/>
      <c r="R41" s="1109"/>
      <c r="S41" s="1109"/>
      <c r="T41" s="1109"/>
      <c r="U41" s="1109"/>
      <c r="V41" s="1109"/>
      <c r="W41" s="1109"/>
      <c r="X41" s="1109"/>
      <c r="Y41" s="1109"/>
      <c r="Z41" s="1109"/>
      <c r="AA41" s="1109"/>
      <c r="AB41" s="1109"/>
      <c r="AC41" s="1109"/>
      <c r="AD41" s="1109"/>
      <c r="AE41" s="1109"/>
      <c r="AF41" s="1109"/>
      <c r="AG41" s="1109"/>
      <c r="AH41" s="1109"/>
    </row>
    <row r="42" spans="1:34">
      <c r="A42" s="1030"/>
      <c r="B42" s="1031"/>
      <c r="C42" s="1109"/>
      <c r="D42" s="1109"/>
      <c r="E42" s="1109"/>
      <c r="F42" s="1109"/>
      <c r="G42" s="1109"/>
      <c r="H42" s="1109"/>
      <c r="I42" s="1109"/>
      <c r="J42" s="1109"/>
      <c r="K42" s="1109"/>
      <c r="L42" s="1109"/>
      <c r="M42" s="1109"/>
      <c r="N42" s="1109"/>
      <c r="O42" s="1109"/>
      <c r="P42" s="1109"/>
      <c r="Q42" s="1109"/>
      <c r="R42" s="1109"/>
      <c r="S42" s="1109"/>
      <c r="T42" s="1109"/>
      <c r="U42" s="1109"/>
      <c r="V42" s="1109"/>
      <c r="W42" s="1109"/>
      <c r="X42" s="1109"/>
      <c r="Y42" s="1109"/>
      <c r="Z42" s="1109"/>
      <c r="AA42" s="1109"/>
      <c r="AB42" s="1109"/>
      <c r="AC42" s="1109"/>
      <c r="AD42" s="1109"/>
      <c r="AE42" s="1109"/>
      <c r="AF42" s="1109"/>
      <c r="AG42" s="1109"/>
      <c r="AH42" s="1109"/>
    </row>
    <row r="43" spans="1:34" ht="15" customHeight="1">
      <c r="A43" s="1010" t="s">
        <v>521</v>
      </c>
      <c r="B43" s="1011"/>
      <c r="C43" s="1109" t="s">
        <v>575</v>
      </c>
      <c r="D43" s="1109"/>
      <c r="E43" s="1109"/>
      <c r="F43" s="1109"/>
      <c r="G43" s="1109"/>
      <c r="H43" s="1109"/>
      <c r="I43" s="1109"/>
      <c r="J43" s="1109"/>
      <c r="K43" s="1109"/>
      <c r="L43" s="1109"/>
      <c r="M43" s="1109"/>
      <c r="N43" s="1109"/>
      <c r="O43" s="1109"/>
      <c r="P43" s="1109"/>
      <c r="Q43" s="1109"/>
      <c r="R43" s="1109"/>
      <c r="S43" s="1109"/>
      <c r="T43" s="1109"/>
      <c r="U43" s="1109"/>
      <c r="V43" s="1109"/>
      <c r="W43" s="1109"/>
      <c r="X43" s="1109"/>
      <c r="Y43" s="1109"/>
      <c r="Z43" s="1109"/>
      <c r="AA43" s="1109"/>
      <c r="AB43" s="1109"/>
      <c r="AC43" s="1109"/>
      <c r="AD43" s="1109"/>
      <c r="AE43" s="1109"/>
      <c r="AF43" s="1109"/>
      <c r="AG43" s="1109"/>
      <c r="AH43" s="1109"/>
    </row>
    <row r="44" spans="1:34">
      <c r="A44" s="1012"/>
      <c r="B44" s="1013"/>
      <c r="C44" s="1109"/>
      <c r="D44" s="1109"/>
      <c r="E44" s="1109"/>
      <c r="F44" s="1109"/>
      <c r="G44" s="1109"/>
      <c r="H44" s="1109"/>
      <c r="I44" s="1109"/>
      <c r="J44" s="1109"/>
      <c r="K44" s="1109"/>
      <c r="L44" s="1109"/>
      <c r="M44" s="1109"/>
      <c r="N44" s="1109"/>
      <c r="O44" s="1109"/>
      <c r="P44" s="1109"/>
      <c r="Q44" s="1109"/>
      <c r="R44" s="1109"/>
      <c r="S44" s="1109"/>
      <c r="T44" s="1109"/>
      <c r="U44" s="1109"/>
      <c r="V44" s="1109"/>
      <c r="W44" s="1109"/>
      <c r="X44" s="1109"/>
      <c r="Y44" s="1109"/>
      <c r="Z44" s="1109"/>
      <c r="AA44" s="1109"/>
      <c r="AB44" s="1109"/>
      <c r="AC44" s="1109"/>
      <c r="AD44" s="1109"/>
      <c r="AE44" s="1109"/>
      <c r="AF44" s="1109"/>
      <c r="AG44" s="1109"/>
      <c r="AH44" s="1109"/>
    </row>
    <row r="45" spans="1:34">
      <c r="A45" s="1012"/>
      <c r="B45" s="1013"/>
      <c r="C45" s="1109"/>
      <c r="D45" s="1109"/>
      <c r="E45" s="1109"/>
      <c r="F45" s="1109"/>
      <c r="G45" s="1109"/>
      <c r="H45" s="1109"/>
      <c r="I45" s="1109"/>
      <c r="J45" s="1109"/>
      <c r="K45" s="1109"/>
      <c r="L45" s="1109"/>
      <c r="M45" s="1109"/>
      <c r="N45" s="1109"/>
      <c r="O45" s="1109"/>
      <c r="P45" s="1109"/>
      <c r="Q45" s="1109"/>
      <c r="R45" s="1109"/>
      <c r="S45" s="1109"/>
      <c r="T45" s="1109"/>
      <c r="U45" s="1109"/>
      <c r="V45" s="1109"/>
      <c r="W45" s="1109"/>
      <c r="X45" s="1109"/>
      <c r="Y45" s="1109"/>
      <c r="Z45" s="1109"/>
      <c r="AA45" s="1109"/>
      <c r="AB45" s="1109"/>
      <c r="AC45" s="1109"/>
      <c r="AD45" s="1109"/>
      <c r="AE45" s="1109"/>
      <c r="AF45" s="1109"/>
      <c r="AG45" s="1109"/>
      <c r="AH45" s="1109"/>
    </row>
    <row r="46" spans="1:34">
      <c r="A46" s="1012"/>
      <c r="B46" s="1013"/>
      <c r="C46" s="1109"/>
      <c r="D46" s="1109"/>
      <c r="E46" s="1109"/>
      <c r="F46" s="1109"/>
      <c r="G46" s="1109"/>
      <c r="H46" s="1109"/>
      <c r="I46" s="1109"/>
      <c r="J46" s="1109"/>
      <c r="K46" s="1109"/>
      <c r="L46" s="1109"/>
      <c r="M46" s="1109"/>
      <c r="N46" s="1109"/>
      <c r="O46" s="1109"/>
      <c r="P46" s="1109"/>
      <c r="Q46" s="1109"/>
      <c r="R46" s="1109"/>
      <c r="S46" s="1109"/>
      <c r="T46" s="1109"/>
      <c r="U46" s="1109"/>
      <c r="V46" s="1109"/>
      <c r="W46" s="1109"/>
      <c r="X46" s="1109"/>
      <c r="Y46" s="1109"/>
      <c r="Z46" s="1109"/>
      <c r="AA46" s="1109"/>
      <c r="AB46" s="1109"/>
      <c r="AC46" s="1109"/>
      <c r="AD46" s="1109"/>
      <c r="AE46" s="1109"/>
      <c r="AF46" s="1109"/>
      <c r="AG46" s="1109"/>
      <c r="AH46" s="1109"/>
    </row>
    <row r="47" spans="1:34">
      <c r="A47" s="1012"/>
      <c r="B47" s="1013"/>
      <c r="C47" s="1109"/>
      <c r="D47" s="1109"/>
      <c r="E47" s="1109"/>
      <c r="F47" s="1109"/>
      <c r="G47" s="1109"/>
      <c r="H47" s="1109"/>
      <c r="I47" s="1109"/>
      <c r="J47" s="1109"/>
      <c r="K47" s="1109"/>
      <c r="L47" s="1109"/>
      <c r="M47" s="1109"/>
      <c r="N47" s="1109"/>
      <c r="O47" s="1109"/>
      <c r="P47" s="1109"/>
      <c r="Q47" s="1109"/>
      <c r="R47" s="1109"/>
      <c r="S47" s="1109"/>
      <c r="T47" s="1109"/>
      <c r="U47" s="1109"/>
      <c r="V47" s="1109"/>
      <c r="W47" s="1109"/>
      <c r="X47" s="1109"/>
      <c r="Y47" s="1109"/>
      <c r="Z47" s="1109"/>
      <c r="AA47" s="1109"/>
      <c r="AB47" s="1109"/>
      <c r="AC47" s="1109"/>
      <c r="AD47" s="1109"/>
      <c r="AE47" s="1109"/>
      <c r="AF47" s="1109"/>
      <c r="AG47" s="1109"/>
      <c r="AH47" s="1109"/>
    </row>
    <row r="48" spans="1:34">
      <c r="A48" s="1012"/>
      <c r="B48" s="1013"/>
      <c r="C48" s="1109"/>
      <c r="D48" s="1109"/>
      <c r="E48" s="1109"/>
      <c r="F48" s="1109"/>
      <c r="G48" s="1109"/>
      <c r="H48" s="1109"/>
      <c r="I48" s="1109"/>
      <c r="J48" s="1109"/>
      <c r="K48" s="1109"/>
      <c r="L48" s="1109"/>
      <c r="M48" s="1109"/>
      <c r="N48" s="1109"/>
      <c r="O48" s="1109"/>
      <c r="P48" s="1109"/>
      <c r="Q48" s="1109"/>
      <c r="R48" s="1109"/>
      <c r="S48" s="1109"/>
      <c r="T48" s="1109"/>
      <c r="U48" s="1109"/>
      <c r="V48" s="1109"/>
      <c r="W48" s="1109"/>
      <c r="X48" s="1109"/>
      <c r="Y48" s="1109"/>
      <c r="Z48" s="1109"/>
      <c r="AA48" s="1109"/>
      <c r="AB48" s="1109"/>
      <c r="AC48" s="1109"/>
      <c r="AD48" s="1109"/>
      <c r="AE48" s="1109"/>
      <c r="AF48" s="1109"/>
      <c r="AG48" s="1109"/>
      <c r="AH48" s="1109"/>
    </row>
    <row r="49" spans="1:34">
      <c r="A49" s="1012"/>
      <c r="B49" s="1013"/>
      <c r="C49" s="1109"/>
      <c r="D49" s="1109"/>
      <c r="E49" s="1109"/>
      <c r="F49" s="1109"/>
      <c r="G49" s="1109"/>
      <c r="H49" s="1109"/>
      <c r="I49" s="1109"/>
      <c r="J49" s="1109"/>
      <c r="K49" s="1109"/>
      <c r="L49" s="1109"/>
      <c r="M49" s="1109"/>
      <c r="N49" s="1109"/>
      <c r="O49" s="1109"/>
      <c r="P49" s="1109"/>
      <c r="Q49" s="1109"/>
      <c r="R49" s="1109"/>
      <c r="S49" s="1109"/>
      <c r="T49" s="1109"/>
      <c r="U49" s="1109"/>
      <c r="V49" s="1109"/>
      <c r="W49" s="1109"/>
      <c r="X49" s="1109"/>
      <c r="Y49" s="1109"/>
      <c r="Z49" s="1109"/>
      <c r="AA49" s="1109"/>
      <c r="AB49" s="1109"/>
      <c r="AC49" s="1109"/>
      <c r="AD49" s="1109"/>
      <c r="AE49" s="1109"/>
      <c r="AF49" s="1109"/>
      <c r="AG49" s="1109"/>
      <c r="AH49" s="1109"/>
    </row>
    <row r="50" spans="1:34">
      <c r="A50" s="1012"/>
      <c r="B50" s="1013"/>
      <c r="C50" s="1109"/>
      <c r="D50" s="1109"/>
      <c r="E50" s="1109"/>
      <c r="F50" s="1109"/>
      <c r="G50" s="1109"/>
      <c r="H50" s="1109"/>
      <c r="I50" s="1109"/>
      <c r="J50" s="1109"/>
      <c r="K50" s="1109"/>
      <c r="L50" s="1109"/>
      <c r="M50" s="1109"/>
      <c r="N50" s="1109"/>
      <c r="O50" s="1109"/>
      <c r="P50" s="1109"/>
      <c r="Q50" s="1109"/>
      <c r="R50" s="1109"/>
      <c r="S50" s="1109"/>
      <c r="T50" s="1109"/>
      <c r="U50" s="1109"/>
      <c r="V50" s="1109"/>
      <c r="W50" s="1109"/>
      <c r="X50" s="1109"/>
      <c r="Y50" s="1109"/>
      <c r="Z50" s="1109"/>
      <c r="AA50" s="1109"/>
      <c r="AB50" s="1109"/>
      <c r="AC50" s="1109"/>
      <c r="AD50" s="1109"/>
      <c r="AE50" s="1109"/>
      <c r="AF50" s="1109"/>
      <c r="AG50" s="1109"/>
      <c r="AH50" s="1109"/>
    </row>
    <row r="51" spans="1:34">
      <c r="A51" s="1012"/>
      <c r="B51" s="1013"/>
      <c r="C51" s="1109"/>
      <c r="D51" s="1109"/>
      <c r="E51" s="1109"/>
      <c r="F51" s="1109"/>
      <c r="G51" s="1109"/>
      <c r="H51" s="1109"/>
      <c r="I51" s="1109"/>
      <c r="J51" s="1109"/>
      <c r="K51" s="1109"/>
      <c r="L51" s="1109"/>
      <c r="M51" s="1109"/>
      <c r="N51" s="1109"/>
      <c r="O51" s="1109"/>
      <c r="P51" s="1109"/>
      <c r="Q51" s="1109"/>
      <c r="R51" s="1109"/>
      <c r="S51" s="1109"/>
      <c r="T51" s="1109"/>
      <c r="U51" s="1109"/>
      <c r="V51" s="1109"/>
      <c r="W51" s="1109"/>
      <c r="X51" s="1109"/>
      <c r="Y51" s="1109"/>
      <c r="Z51" s="1109"/>
      <c r="AA51" s="1109"/>
      <c r="AB51" s="1109"/>
      <c r="AC51" s="1109"/>
      <c r="AD51" s="1109"/>
      <c r="AE51" s="1109"/>
      <c r="AF51" s="1109"/>
      <c r="AG51" s="1109"/>
      <c r="AH51" s="1109"/>
    </row>
    <row r="52" spans="1:34">
      <c r="A52" s="1012"/>
      <c r="B52" s="1013"/>
      <c r="C52" s="1109"/>
      <c r="D52" s="1109"/>
      <c r="E52" s="1109"/>
      <c r="F52" s="1109"/>
      <c r="G52" s="1109"/>
      <c r="H52" s="1109"/>
      <c r="I52" s="1109"/>
      <c r="J52" s="1109"/>
      <c r="K52" s="1109"/>
      <c r="L52" s="1109"/>
      <c r="M52" s="1109"/>
      <c r="N52" s="1109"/>
      <c r="O52" s="1109"/>
      <c r="P52" s="1109"/>
      <c r="Q52" s="1109"/>
      <c r="R52" s="1109"/>
      <c r="S52" s="1109"/>
      <c r="T52" s="1109"/>
      <c r="U52" s="1109"/>
      <c r="V52" s="1109"/>
      <c r="W52" s="1109"/>
      <c r="X52" s="1109"/>
      <c r="Y52" s="1109"/>
      <c r="Z52" s="1109"/>
      <c r="AA52" s="1109"/>
      <c r="AB52" s="1109"/>
      <c r="AC52" s="1109"/>
      <c r="AD52" s="1109"/>
      <c r="AE52" s="1109"/>
      <c r="AF52" s="1109"/>
      <c r="AG52" s="1109"/>
      <c r="AH52" s="1109"/>
    </row>
    <row r="53" spans="1:34" ht="15" customHeight="1">
      <c r="A53" s="1058" t="s">
        <v>520</v>
      </c>
      <c r="B53" s="1058"/>
      <c r="C53" s="1109" t="s">
        <v>574</v>
      </c>
      <c r="D53" s="1109"/>
      <c r="E53" s="1109"/>
      <c r="F53" s="1109"/>
      <c r="G53" s="1109"/>
      <c r="H53" s="1109"/>
      <c r="I53" s="1109"/>
      <c r="J53" s="1109"/>
      <c r="K53" s="1109"/>
      <c r="L53" s="1109"/>
      <c r="M53" s="1109"/>
      <c r="N53" s="1109"/>
      <c r="O53" s="1109"/>
      <c r="P53" s="1109"/>
      <c r="Q53" s="1109"/>
      <c r="R53" s="1109"/>
      <c r="S53" s="1109"/>
      <c r="T53" s="1109"/>
      <c r="U53" s="1109"/>
      <c r="V53" s="1109"/>
      <c r="W53" s="1109"/>
      <c r="X53" s="1109"/>
      <c r="Y53" s="1109"/>
      <c r="Z53" s="1109"/>
      <c r="AA53" s="1109"/>
      <c r="AB53" s="1109"/>
      <c r="AC53" s="1109"/>
      <c r="AD53" s="1109"/>
      <c r="AE53" s="1109"/>
      <c r="AF53" s="1109"/>
      <c r="AG53" s="1109"/>
      <c r="AH53" s="1109"/>
    </row>
    <row r="54" spans="1:34">
      <c r="A54" s="1058"/>
      <c r="B54" s="1058"/>
      <c r="C54" s="1109"/>
      <c r="D54" s="1109"/>
      <c r="E54" s="1109"/>
      <c r="F54" s="1109"/>
      <c r="G54" s="1109"/>
      <c r="H54" s="1109"/>
      <c r="I54" s="1109"/>
      <c r="J54" s="1109"/>
      <c r="K54" s="1109"/>
      <c r="L54" s="1109"/>
      <c r="M54" s="1109"/>
      <c r="N54" s="1109"/>
      <c r="O54" s="1109"/>
      <c r="P54" s="1109"/>
      <c r="Q54" s="1109"/>
      <c r="R54" s="1109"/>
      <c r="S54" s="1109"/>
      <c r="T54" s="1109"/>
      <c r="U54" s="1109"/>
      <c r="V54" s="1109"/>
      <c r="W54" s="1109"/>
      <c r="X54" s="1109"/>
      <c r="Y54" s="1109"/>
      <c r="Z54" s="1109"/>
      <c r="AA54" s="1109"/>
      <c r="AB54" s="1109"/>
      <c r="AC54" s="1109"/>
      <c r="AD54" s="1109"/>
      <c r="AE54" s="1109"/>
      <c r="AF54" s="1109"/>
      <c r="AG54" s="1109"/>
      <c r="AH54" s="1109"/>
    </row>
    <row r="55" spans="1:34">
      <c r="A55" s="1058"/>
      <c r="B55" s="1058"/>
      <c r="C55" s="1109"/>
      <c r="D55" s="1109"/>
      <c r="E55" s="1109"/>
      <c r="F55" s="1109"/>
      <c r="G55" s="1109"/>
      <c r="H55" s="1109"/>
      <c r="I55" s="1109"/>
      <c r="J55" s="1109"/>
      <c r="K55" s="1109"/>
      <c r="L55" s="1109"/>
      <c r="M55" s="1109"/>
      <c r="N55" s="1109"/>
      <c r="O55" s="1109"/>
      <c r="P55" s="1109"/>
      <c r="Q55" s="1109"/>
      <c r="R55" s="1109"/>
      <c r="S55" s="1109"/>
      <c r="T55" s="1109"/>
      <c r="U55" s="1109"/>
      <c r="V55" s="1109"/>
      <c r="W55" s="1109"/>
      <c r="X55" s="1109"/>
      <c r="Y55" s="1109"/>
      <c r="Z55" s="1109"/>
      <c r="AA55" s="1109"/>
      <c r="AB55" s="1109"/>
      <c r="AC55" s="1109"/>
      <c r="AD55" s="1109"/>
      <c r="AE55" s="1109"/>
      <c r="AF55" s="1109"/>
      <c r="AG55" s="1109"/>
      <c r="AH55" s="1109"/>
    </row>
    <row r="56" spans="1:34">
      <c r="A56" s="1058"/>
      <c r="B56" s="1058"/>
      <c r="C56" s="1109"/>
      <c r="D56" s="1109"/>
      <c r="E56" s="1109"/>
      <c r="F56" s="1109"/>
      <c r="G56" s="1109"/>
      <c r="H56" s="1109"/>
      <c r="I56" s="1109"/>
      <c r="J56" s="1109"/>
      <c r="K56" s="1109"/>
      <c r="L56" s="1109"/>
      <c r="M56" s="1109"/>
      <c r="N56" s="1109"/>
      <c r="O56" s="1109"/>
      <c r="P56" s="1109"/>
      <c r="Q56" s="1109"/>
      <c r="R56" s="1109"/>
      <c r="S56" s="1109"/>
      <c r="T56" s="1109"/>
      <c r="U56" s="1109"/>
      <c r="V56" s="1109"/>
      <c r="W56" s="1109"/>
      <c r="X56" s="1109"/>
      <c r="Y56" s="1109"/>
      <c r="Z56" s="1109"/>
      <c r="AA56" s="1109"/>
      <c r="AB56" s="1109"/>
      <c r="AC56" s="1109"/>
      <c r="AD56" s="1109"/>
      <c r="AE56" s="1109"/>
      <c r="AF56" s="1109"/>
      <c r="AG56" s="1109"/>
      <c r="AH56" s="1109"/>
    </row>
    <row r="57" spans="1:34">
      <c r="A57" s="1058"/>
      <c r="B57" s="1058"/>
      <c r="C57" s="1109"/>
      <c r="D57" s="1109"/>
      <c r="E57" s="1109"/>
      <c r="F57" s="1109"/>
      <c r="G57" s="1109"/>
      <c r="H57" s="1109"/>
      <c r="I57" s="1109"/>
      <c r="J57" s="1109"/>
      <c r="K57" s="1109"/>
      <c r="L57" s="1109"/>
      <c r="M57" s="1109"/>
      <c r="N57" s="1109"/>
      <c r="O57" s="1109"/>
      <c r="P57" s="1109"/>
      <c r="Q57" s="1109"/>
      <c r="R57" s="1109"/>
      <c r="S57" s="1109"/>
      <c r="T57" s="1109"/>
      <c r="U57" s="1109"/>
      <c r="V57" s="1109"/>
      <c r="W57" s="1109"/>
      <c r="X57" s="1109"/>
      <c r="Y57" s="1109"/>
      <c r="Z57" s="1109"/>
      <c r="AA57" s="1109"/>
      <c r="AB57" s="1109"/>
      <c r="AC57" s="1109"/>
      <c r="AD57" s="1109"/>
      <c r="AE57" s="1109"/>
      <c r="AF57" s="1109"/>
      <c r="AG57" s="1109"/>
      <c r="AH57" s="1109"/>
    </row>
    <row r="58" spans="1:34">
      <c r="A58" s="1058"/>
      <c r="B58" s="1058"/>
      <c r="C58" s="1109"/>
      <c r="D58" s="1109"/>
      <c r="E58" s="1109"/>
      <c r="F58" s="1109"/>
      <c r="G58" s="1109"/>
      <c r="H58" s="1109"/>
      <c r="I58" s="1109"/>
      <c r="J58" s="1109"/>
      <c r="K58" s="1109"/>
      <c r="L58" s="1109"/>
      <c r="M58" s="1109"/>
      <c r="N58" s="1109"/>
      <c r="O58" s="1109"/>
      <c r="P58" s="1109"/>
      <c r="Q58" s="1109"/>
      <c r="R58" s="1109"/>
      <c r="S58" s="1109"/>
      <c r="T58" s="1109"/>
      <c r="U58" s="1109"/>
      <c r="V58" s="1109"/>
      <c r="W58" s="1109"/>
      <c r="X58" s="1109"/>
      <c r="Y58" s="1109"/>
      <c r="Z58" s="1109"/>
      <c r="AA58" s="1109"/>
      <c r="AB58" s="1109"/>
      <c r="AC58" s="1109"/>
      <c r="AD58" s="1109"/>
      <c r="AE58" s="1109"/>
      <c r="AF58" s="1109"/>
      <c r="AG58" s="1109"/>
      <c r="AH58" s="1109"/>
    </row>
    <row r="59" spans="1:34">
      <c r="A59" s="1058"/>
      <c r="B59" s="1058"/>
      <c r="C59" s="1109"/>
      <c r="D59" s="1109"/>
      <c r="E59" s="1109"/>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row>
    <row r="60" spans="1:34">
      <c r="A60" s="1058"/>
      <c r="B60" s="1058"/>
      <c r="C60" s="1109"/>
      <c r="D60" s="1109"/>
      <c r="E60" s="1109"/>
      <c r="F60" s="1109"/>
      <c r="G60" s="1109"/>
      <c r="H60" s="1109"/>
      <c r="I60" s="1109"/>
      <c r="J60" s="1109"/>
      <c r="K60" s="1109"/>
      <c r="L60" s="1109"/>
      <c r="M60" s="1109"/>
      <c r="N60" s="1109"/>
      <c r="O60" s="1109"/>
      <c r="P60" s="1109"/>
      <c r="Q60" s="1109"/>
      <c r="R60" s="1109"/>
      <c r="S60" s="1109"/>
      <c r="T60" s="1109"/>
      <c r="U60" s="1109"/>
      <c r="V60" s="1109"/>
      <c r="W60" s="1109"/>
      <c r="X60" s="1109"/>
      <c r="Y60" s="1109"/>
      <c r="Z60" s="1109"/>
      <c r="AA60" s="1109"/>
      <c r="AB60" s="1109"/>
      <c r="AC60" s="1109"/>
      <c r="AD60" s="1109"/>
      <c r="AE60" s="1109"/>
      <c r="AF60" s="1109"/>
      <c r="AG60" s="1109"/>
      <c r="AH60" s="1109"/>
    </row>
    <row r="61" spans="1:34">
      <c r="A61" s="1058"/>
      <c r="B61" s="1058"/>
      <c r="C61" s="1109"/>
      <c r="D61" s="1109"/>
      <c r="E61" s="1109"/>
      <c r="F61" s="1109"/>
      <c r="G61" s="1109"/>
      <c r="H61" s="1109"/>
      <c r="I61" s="1109"/>
      <c r="J61" s="1109"/>
      <c r="K61" s="1109"/>
      <c r="L61" s="1109"/>
      <c r="M61" s="1109"/>
      <c r="N61" s="1109"/>
      <c r="O61" s="1109"/>
      <c r="P61" s="1109"/>
      <c r="Q61" s="1109"/>
      <c r="R61" s="1109"/>
      <c r="S61" s="1109"/>
      <c r="T61" s="1109"/>
      <c r="U61" s="1109"/>
      <c r="V61" s="1109"/>
      <c r="W61" s="1109"/>
      <c r="X61" s="1109"/>
      <c r="Y61" s="1109"/>
      <c r="Z61" s="1109"/>
      <c r="AA61" s="1109"/>
      <c r="AB61" s="1109"/>
      <c r="AC61" s="1109"/>
      <c r="AD61" s="1109"/>
      <c r="AE61" s="1109"/>
      <c r="AF61" s="1109"/>
      <c r="AG61" s="1109"/>
      <c r="AH61" s="1109"/>
    </row>
    <row r="62" spans="1:34">
      <c r="A62" s="1058"/>
      <c r="B62" s="1058"/>
      <c r="C62" s="1109"/>
      <c r="D62" s="1109"/>
      <c r="E62" s="1109"/>
      <c r="F62" s="1109"/>
      <c r="G62" s="1109"/>
      <c r="H62" s="1109"/>
      <c r="I62" s="1109"/>
      <c r="J62" s="1109"/>
      <c r="K62" s="1109"/>
      <c r="L62" s="1109"/>
      <c r="M62" s="1109"/>
      <c r="N62" s="1109"/>
      <c r="O62" s="1109"/>
      <c r="P62" s="1109"/>
      <c r="Q62" s="1109"/>
      <c r="R62" s="1109"/>
      <c r="S62" s="1109"/>
      <c r="T62" s="1109"/>
      <c r="U62" s="1109"/>
      <c r="V62" s="1109"/>
      <c r="W62" s="1109"/>
      <c r="X62" s="1109"/>
      <c r="Y62" s="1109"/>
      <c r="Z62" s="1109"/>
      <c r="AA62" s="1109"/>
      <c r="AB62" s="1109"/>
      <c r="AC62" s="1109"/>
      <c r="AD62" s="1109"/>
      <c r="AE62" s="1109"/>
      <c r="AF62" s="1109"/>
      <c r="AG62" s="1109"/>
      <c r="AH62" s="1109"/>
    </row>
    <row r="63" spans="1:34">
      <c r="A63" s="1058"/>
      <c r="B63" s="1058"/>
      <c r="C63" s="1109"/>
      <c r="D63" s="1109"/>
      <c r="E63" s="1109"/>
      <c r="F63" s="1109"/>
      <c r="G63" s="1109"/>
      <c r="H63" s="1109"/>
      <c r="I63" s="1109"/>
      <c r="J63" s="1109"/>
      <c r="K63" s="1109"/>
      <c r="L63" s="1109"/>
      <c r="M63" s="1109"/>
      <c r="N63" s="1109"/>
      <c r="O63" s="1109"/>
      <c r="P63" s="1109"/>
      <c r="Q63" s="1109"/>
      <c r="R63" s="1109"/>
      <c r="S63" s="1109"/>
      <c r="T63" s="1109"/>
      <c r="U63" s="1109"/>
      <c r="V63" s="1109"/>
      <c r="W63" s="1109"/>
      <c r="X63" s="1109"/>
      <c r="Y63" s="1109"/>
      <c r="Z63" s="1109"/>
      <c r="AA63" s="1109"/>
      <c r="AB63" s="1109"/>
      <c r="AC63" s="1109"/>
      <c r="AD63" s="1109"/>
      <c r="AE63" s="1109"/>
      <c r="AF63" s="1109"/>
      <c r="AG63" s="1109"/>
      <c r="AH63" s="1109"/>
    </row>
    <row r="64" spans="1:34">
      <c r="A64" s="1058"/>
      <c r="B64" s="1058"/>
      <c r="C64" s="1109"/>
      <c r="D64" s="1109"/>
      <c r="E64" s="1109"/>
      <c r="F64" s="1109"/>
      <c r="G64" s="1109"/>
      <c r="H64" s="1109"/>
      <c r="I64" s="1109"/>
      <c r="J64" s="1109"/>
      <c r="K64" s="1109"/>
      <c r="L64" s="1109"/>
      <c r="M64" s="1109"/>
      <c r="N64" s="1109"/>
      <c r="O64" s="1109"/>
      <c r="P64" s="1109"/>
      <c r="Q64" s="1109"/>
      <c r="R64" s="1109"/>
      <c r="S64" s="1109"/>
      <c r="T64" s="1109"/>
      <c r="U64" s="1109"/>
      <c r="V64" s="1109"/>
      <c r="W64" s="1109"/>
      <c r="X64" s="1109"/>
      <c r="Y64" s="1109"/>
      <c r="Z64" s="1109"/>
      <c r="AA64" s="1109"/>
      <c r="AB64" s="1109"/>
      <c r="AC64" s="1109"/>
      <c r="AD64" s="1109"/>
      <c r="AE64" s="1109"/>
      <c r="AF64" s="1109"/>
      <c r="AG64" s="1109"/>
      <c r="AH64" s="1109"/>
    </row>
    <row r="65" spans="1:34">
      <c r="A65" s="1058"/>
      <c r="B65" s="1058"/>
      <c r="C65" s="1109"/>
      <c r="D65" s="1109"/>
      <c r="E65" s="1109"/>
      <c r="F65" s="1109"/>
      <c r="G65" s="1109"/>
      <c r="H65" s="1109"/>
      <c r="I65" s="1109"/>
      <c r="J65" s="1109"/>
      <c r="K65" s="1109"/>
      <c r="L65" s="1109"/>
      <c r="M65" s="1109"/>
      <c r="N65" s="1109"/>
      <c r="O65" s="1109"/>
      <c r="P65" s="1109"/>
      <c r="Q65" s="1109"/>
      <c r="R65" s="1109"/>
      <c r="S65" s="1109"/>
      <c r="T65" s="1109"/>
      <c r="U65" s="1109"/>
      <c r="V65" s="1109"/>
      <c r="W65" s="1109"/>
      <c r="X65" s="1109"/>
      <c r="Y65" s="1109"/>
      <c r="Z65" s="1109"/>
      <c r="AA65" s="1109"/>
      <c r="AB65" s="1109"/>
      <c r="AC65" s="1109"/>
      <c r="AD65" s="1109"/>
      <c r="AE65" s="1109"/>
      <c r="AF65" s="1109"/>
      <c r="AG65" s="1109"/>
      <c r="AH65" s="1109"/>
    </row>
    <row r="66" spans="1:34">
      <c r="A66" s="1058"/>
      <c r="B66" s="1058"/>
      <c r="C66" s="1109"/>
      <c r="D66" s="1109"/>
      <c r="E66" s="1109"/>
      <c r="F66" s="1109"/>
      <c r="G66" s="1109"/>
      <c r="H66" s="1109"/>
      <c r="I66" s="1109"/>
      <c r="J66" s="1109"/>
      <c r="K66" s="1109"/>
      <c r="L66" s="1109"/>
      <c r="M66" s="1109"/>
      <c r="N66" s="1109"/>
      <c r="O66" s="1109"/>
      <c r="P66" s="1109"/>
      <c r="Q66" s="1109"/>
      <c r="R66" s="1109"/>
      <c r="S66" s="1109"/>
      <c r="T66" s="1109"/>
      <c r="U66" s="1109"/>
      <c r="V66" s="1109"/>
      <c r="W66" s="1109"/>
      <c r="X66" s="1109"/>
      <c r="Y66" s="1109"/>
      <c r="Z66" s="1109"/>
      <c r="AA66" s="1109"/>
      <c r="AB66" s="1109"/>
      <c r="AC66" s="1109"/>
      <c r="AD66" s="1109"/>
      <c r="AE66" s="1109"/>
      <c r="AF66" s="1109"/>
      <c r="AG66" s="1109"/>
      <c r="AH66" s="1109"/>
    </row>
    <row r="67" spans="1:34">
      <c r="A67" s="1058"/>
      <c r="B67" s="1058"/>
      <c r="C67" s="1109"/>
      <c r="D67" s="1109"/>
      <c r="E67" s="1109"/>
      <c r="F67" s="1109"/>
      <c r="G67" s="1109"/>
      <c r="H67" s="1109"/>
      <c r="I67" s="1109"/>
      <c r="J67" s="1109"/>
      <c r="K67" s="1109"/>
      <c r="L67" s="1109"/>
      <c r="M67" s="1109"/>
      <c r="N67" s="1109"/>
      <c r="O67" s="1109"/>
      <c r="P67" s="1109"/>
      <c r="Q67" s="1109"/>
      <c r="R67" s="1109"/>
      <c r="S67" s="1109"/>
      <c r="T67" s="1109"/>
      <c r="U67" s="1109"/>
      <c r="V67" s="1109"/>
      <c r="W67" s="1109"/>
      <c r="X67" s="1109"/>
      <c r="Y67" s="1109"/>
      <c r="Z67" s="1109"/>
      <c r="AA67" s="1109"/>
      <c r="AB67" s="1109"/>
      <c r="AC67" s="1109"/>
      <c r="AD67" s="1109"/>
      <c r="AE67" s="1109"/>
      <c r="AF67" s="1109"/>
      <c r="AG67" s="1109"/>
      <c r="AH67" s="1109"/>
    </row>
    <row r="70" spans="1:34">
      <c r="A70" s="297" t="s">
        <v>256</v>
      </c>
      <c r="B70" s="297"/>
      <c r="C70" s="297"/>
      <c r="D70" s="297"/>
      <c r="E70" s="297"/>
      <c r="F70" s="297"/>
      <c r="G70" s="297"/>
      <c r="H70" s="297"/>
      <c r="I70" s="297"/>
      <c r="J70" s="297"/>
      <c r="K70" s="297"/>
      <c r="L70" s="297"/>
      <c r="M70" s="297"/>
      <c r="N70" s="297"/>
      <c r="O70" s="297"/>
      <c r="P70" s="297"/>
      <c r="Q70" s="297"/>
    </row>
    <row r="71" spans="1:34">
      <c r="A71" s="296" t="s">
        <v>519</v>
      </c>
      <c r="B71" s="296"/>
      <c r="C71" s="296"/>
      <c r="D71" s="296"/>
      <c r="E71" s="296"/>
      <c r="F71" s="296"/>
      <c r="G71" s="296"/>
      <c r="H71" s="296"/>
      <c r="I71" s="296"/>
      <c r="J71" s="296"/>
      <c r="K71" s="296"/>
      <c r="L71" s="296"/>
      <c r="M71" s="296"/>
      <c r="N71" s="296"/>
      <c r="O71" s="296"/>
      <c r="P71" s="296"/>
      <c r="Q71" s="296"/>
    </row>
  </sheetData>
  <mergeCells count="81">
    <mergeCell ref="A3:AH3"/>
    <mergeCell ref="A1:AH1"/>
    <mergeCell ref="A6:D6"/>
    <mergeCell ref="E6:L6"/>
    <mergeCell ref="M6:Q6"/>
    <mergeCell ref="R5:U5"/>
    <mergeCell ref="V5:Y5"/>
    <mergeCell ref="AD6:AH6"/>
    <mergeCell ref="Z5:AC5"/>
    <mergeCell ref="AD5:AH5"/>
    <mergeCell ref="W9:X9"/>
    <mergeCell ref="AB9:AC9"/>
    <mergeCell ref="AD9:AE9"/>
    <mergeCell ref="AG9:AH9"/>
    <mergeCell ref="A5:D5"/>
    <mergeCell ref="E5:L5"/>
    <mergeCell ref="M5:Q5"/>
    <mergeCell ref="R7:AH7"/>
    <mergeCell ref="R8:S8"/>
    <mergeCell ref="W8:X8"/>
    <mergeCell ref="AB8:AC8"/>
    <mergeCell ref="AD8:AE8"/>
    <mergeCell ref="AG8:AH8"/>
    <mergeCell ref="R6:U6"/>
    <mergeCell ref="V6:Y6"/>
    <mergeCell ref="Z6:AC6"/>
    <mergeCell ref="M9:Q9"/>
    <mergeCell ref="A10:D11"/>
    <mergeCell ref="E10:G11"/>
    <mergeCell ref="H10:H11"/>
    <mergeCell ref="I10:J11"/>
    <mergeCell ref="K10:L11"/>
    <mergeCell ref="M10:P10"/>
    <mergeCell ref="Q10:T10"/>
    <mergeCell ref="R9:S9"/>
    <mergeCell ref="E9:L9"/>
    <mergeCell ref="A9:D9"/>
    <mergeCell ref="A15:L15"/>
    <mergeCell ref="A18:B20"/>
    <mergeCell ref="C18:D20"/>
    <mergeCell ref="E18:F20"/>
    <mergeCell ref="G18:H20"/>
    <mergeCell ref="I18:K18"/>
    <mergeCell ref="I19:K19"/>
    <mergeCell ref="I20:K20"/>
    <mergeCell ref="K12:L14"/>
    <mergeCell ref="B13:D13"/>
    <mergeCell ref="E13:G13"/>
    <mergeCell ref="I13:J13"/>
    <mergeCell ref="B14:D14"/>
    <mergeCell ref="E14:G14"/>
    <mergeCell ref="I14:J14"/>
    <mergeCell ref="B12:D12"/>
    <mergeCell ref="I12:J12"/>
    <mergeCell ref="A53:B67"/>
    <mergeCell ref="A24:A26"/>
    <mergeCell ref="A27:A29"/>
    <mergeCell ref="A30:A32"/>
    <mergeCell ref="A33:A35"/>
    <mergeCell ref="A37:B42"/>
    <mergeCell ref="A43:B52"/>
    <mergeCell ref="A36:AH36"/>
    <mergeCell ref="C37:AH42"/>
    <mergeCell ref="C43:AH52"/>
    <mergeCell ref="C53:AH67"/>
    <mergeCell ref="M7:Q8"/>
    <mergeCell ref="E7:L8"/>
    <mergeCell ref="A7:D8"/>
    <mergeCell ref="A4:AH4"/>
    <mergeCell ref="M15:P15"/>
    <mergeCell ref="Q15:T15"/>
    <mergeCell ref="U15:X15"/>
    <mergeCell ref="Y15:AB15"/>
    <mergeCell ref="AC15:AF15"/>
    <mergeCell ref="U10:X10"/>
    <mergeCell ref="Y10:AB10"/>
    <mergeCell ref="AC10:AF10"/>
    <mergeCell ref="AG10:AG11"/>
    <mergeCell ref="AH10:AH11"/>
    <mergeCell ref="A12:A14"/>
    <mergeCell ref="E12:G12"/>
  </mergeCells>
  <conditionalFormatting sqref="AH15">
    <cfRule type="cellIs" dxfId="74" priority="1" operator="between">
      <formula>0.2</formula>
      <formula>0.35</formula>
    </cfRule>
    <cfRule type="cellIs" dxfId="73" priority="2" operator="between">
      <formula>0.35</formula>
      <formula>0.4</formula>
    </cfRule>
    <cfRule type="cellIs" dxfId="72" priority="3" operator="between">
      <formula>0.15</formula>
      <formula>0.2</formula>
    </cfRule>
    <cfRule type="cellIs" dxfId="71" priority="4" operator="between">
      <formula>0.1</formula>
      <formula>0.15</formula>
    </cfRule>
    <cfRule type="cellIs" dxfId="70" priority="5" operator="lessThan">
      <formula>10%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3"/>
  <sheetViews>
    <sheetView topLeftCell="A50" workbookViewId="0">
      <selection activeCell="K43" sqref="K43"/>
    </sheetView>
  </sheetViews>
  <sheetFormatPr baseColWidth="10" defaultRowHeight="15"/>
  <cols>
    <col min="1" max="1" width="16.6640625" style="105" customWidth="1"/>
    <col min="2" max="2" width="27" style="105" customWidth="1"/>
    <col min="3" max="3" width="50.33203125" style="105" customWidth="1"/>
    <col min="4" max="4" width="32.5546875" customWidth="1"/>
  </cols>
  <sheetData>
    <row r="1" spans="1:4">
      <c r="A1" s="192" t="s">
        <v>7</v>
      </c>
      <c r="B1" s="192" t="s">
        <v>8</v>
      </c>
      <c r="C1" s="112" t="s">
        <v>9</v>
      </c>
      <c r="D1" s="112" t="s">
        <v>474</v>
      </c>
    </row>
    <row r="2" spans="1:4" ht="38.25">
      <c r="A2" s="697" t="s">
        <v>31</v>
      </c>
      <c r="B2" s="697" t="s">
        <v>32</v>
      </c>
      <c r="C2" s="111" t="s">
        <v>475</v>
      </c>
      <c r="D2" s="111" t="s">
        <v>476</v>
      </c>
    </row>
    <row r="3" spans="1:4" ht="25.5">
      <c r="A3" s="697"/>
      <c r="B3" s="697"/>
      <c r="C3" s="111" t="s">
        <v>454</v>
      </c>
      <c r="D3" s="111" t="s">
        <v>477</v>
      </c>
    </row>
    <row r="4" spans="1:4" ht="38.25">
      <c r="A4" s="697"/>
      <c r="B4" s="697"/>
      <c r="C4" s="111" t="s">
        <v>455</v>
      </c>
      <c r="D4" s="111" t="s">
        <v>478</v>
      </c>
    </row>
    <row r="5" spans="1:4" ht="38.25">
      <c r="A5" s="697"/>
      <c r="B5" s="697"/>
      <c r="C5" s="111" t="s">
        <v>456</v>
      </c>
      <c r="D5" s="111" t="s">
        <v>479</v>
      </c>
    </row>
    <row r="6" spans="1:4" ht="25.5">
      <c r="A6" s="697"/>
      <c r="B6" s="697"/>
      <c r="C6" s="111" t="s">
        <v>457</v>
      </c>
      <c r="D6" s="111"/>
    </row>
    <row r="7" spans="1:4" ht="38.25">
      <c r="A7" s="111" t="s">
        <v>259</v>
      </c>
      <c r="B7" s="111" t="s">
        <v>260</v>
      </c>
      <c r="C7" s="111" t="s">
        <v>459</v>
      </c>
      <c r="D7" s="111"/>
    </row>
    <row r="8" spans="1:4" ht="89.25">
      <c r="A8" s="697" t="s">
        <v>275</v>
      </c>
      <c r="B8" s="697" t="s">
        <v>276</v>
      </c>
      <c r="C8" s="178" t="s">
        <v>450</v>
      </c>
      <c r="D8" s="178"/>
    </row>
    <row r="9" spans="1:4">
      <c r="A9" s="697"/>
      <c r="B9" s="697"/>
      <c r="C9" s="111" t="s">
        <v>288</v>
      </c>
      <c r="D9" s="111"/>
    </row>
    <row r="10" spans="1:4">
      <c r="A10" s="697" t="s">
        <v>42</v>
      </c>
      <c r="B10" s="697" t="s">
        <v>282</v>
      </c>
      <c r="C10" s="111" t="s">
        <v>283</v>
      </c>
      <c r="D10" s="111"/>
    </row>
    <row r="11" spans="1:4">
      <c r="A11" s="697"/>
      <c r="B11" s="697"/>
      <c r="C11" s="111" t="s">
        <v>292</v>
      </c>
      <c r="D11" s="111"/>
    </row>
    <row r="12" spans="1:4">
      <c r="A12" s="697"/>
      <c r="B12" s="697"/>
      <c r="C12" s="111" t="s">
        <v>284</v>
      </c>
      <c r="D12" s="111"/>
    </row>
    <row r="13" spans="1:4" ht="89.25">
      <c r="A13" s="697" t="s">
        <v>44</v>
      </c>
      <c r="B13" s="697" t="s">
        <v>45</v>
      </c>
      <c r="C13" s="179" t="s">
        <v>451</v>
      </c>
      <c r="D13" s="179"/>
    </row>
    <row r="14" spans="1:4">
      <c r="A14" s="697"/>
      <c r="B14" s="697"/>
      <c r="C14" s="180" t="s">
        <v>291</v>
      </c>
      <c r="D14" s="180"/>
    </row>
    <row r="15" spans="1:4">
      <c r="A15" s="697"/>
      <c r="B15" s="697"/>
      <c r="C15" s="180" t="s">
        <v>287</v>
      </c>
      <c r="D15" s="180"/>
    </row>
    <row r="16" spans="1:4" ht="25.5">
      <c r="A16" s="697" t="s">
        <v>50</v>
      </c>
      <c r="B16" s="697" t="s">
        <v>277</v>
      </c>
      <c r="C16" s="111" t="s">
        <v>51</v>
      </c>
      <c r="D16" s="111"/>
    </row>
    <row r="17" spans="1:4">
      <c r="A17" s="701"/>
      <c r="B17" s="697"/>
      <c r="C17" s="111" t="s">
        <v>297</v>
      </c>
      <c r="D17" s="111"/>
    </row>
    <row r="18" spans="1:4">
      <c r="A18" s="701"/>
      <c r="B18" s="697"/>
      <c r="C18" s="111" t="s">
        <v>55</v>
      </c>
      <c r="D18" s="111"/>
    </row>
    <row r="19" spans="1:4">
      <c r="A19" s="701"/>
      <c r="B19" s="697"/>
      <c r="C19" s="111" t="s">
        <v>56</v>
      </c>
      <c r="D19" s="111"/>
    </row>
    <row r="20" spans="1:4">
      <c r="A20" s="697" t="s">
        <v>278</v>
      </c>
      <c r="B20" s="697" t="s">
        <v>59</v>
      </c>
      <c r="C20" s="111" t="s">
        <v>269</v>
      </c>
      <c r="D20" s="111"/>
    </row>
    <row r="21" spans="1:4">
      <c r="A21" s="697"/>
      <c r="B21" s="697"/>
      <c r="C21" s="111" t="s">
        <v>270</v>
      </c>
      <c r="D21" s="111"/>
    </row>
    <row r="22" spans="1:4">
      <c r="A22" s="697"/>
      <c r="B22" s="697"/>
      <c r="C22" s="111" t="s">
        <v>271</v>
      </c>
      <c r="D22" s="111"/>
    </row>
    <row r="23" spans="1:4">
      <c r="A23" s="697"/>
      <c r="B23" s="697"/>
      <c r="C23" s="111" t="s">
        <v>375</v>
      </c>
      <c r="D23" s="111"/>
    </row>
    <row r="24" spans="1:4" ht="51">
      <c r="A24" s="111" t="s">
        <v>65</v>
      </c>
      <c r="B24" s="111" t="s">
        <v>257</v>
      </c>
      <c r="C24" s="111" t="s">
        <v>66</v>
      </c>
      <c r="D24" s="111"/>
    </row>
    <row r="25" spans="1:4" ht="38.25">
      <c r="A25" s="697" t="s">
        <v>72</v>
      </c>
      <c r="B25" s="697" t="s">
        <v>73</v>
      </c>
      <c r="C25" s="181" t="s">
        <v>300</v>
      </c>
      <c r="D25" s="181"/>
    </row>
    <row r="26" spans="1:4">
      <c r="A26" s="697"/>
      <c r="B26" s="697"/>
      <c r="C26" s="181" t="s">
        <v>299</v>
      </c>
      <c r="D26" s="181"/>
    </row>
    <row r="27" spans="1:4" ht="25.5">
      <c r="A27" s="697"/>
      <c r="B27" s="697"/>
      <c r="C27" s="181" t="s">
        <v>325</v>
      </c>
      <c r="D27" s="181"/>
    </row>
    <row r="28" spans="1:4">
      <c r="A28" s="697"/>
      <c r="B28" s="697"/>
      <c r="C28" s="181" t="s">
        <v>301</v>
      </c>
      <c r="D28" s="181"/>
    </row>
    <row r="29" spans="1:4" ht="25.5">
      <c r="A29" s="697"/>
      <c r="B29" s="697"/>
      <c r="C29" s="181" t="s">
        <v>302</v>
      </c>
      <c r="D29" s="181"/>
    </row>
    <row r="30" spans="1:4">
      <c r="A30" s="711" t="s">
        <v>303</v>
      </c>
      <c r="B30" s="697" t="s">
        <v>78</v>
      </c>
      <c r="C30" s="182" t="s">
        <v>80</v>
      </c>
      <c r="D30" s="182"/>
    </row>
    <row r="31" spans="1:4">
      <c r="A31" s="701"/>
      <c r="B31" s="697"/>
      <c r="C31" s="182" t="s">
        <v>83</v>
      </c>
      <c r="D31" s="182"/>
    </row>
    <row r="32" spans="1:4">
      <c r="A32" s="701"/>
      <c r="B32" s="697"/>
      <c r="C32" s="182" t="s">
        <v>86</v>
      </c>
      <c r="D32" s="182"/>
    </row>
    <row r="33" spans="1:4">
      <c r="A33" s="701"/>
      <c r="B33" s="697"/>
      <c r="C33" s="182" t="s">
        <v>89</v>
      </c>
      <c r="D33" s="182"/>
    </row>
    <row r="34" spans="1:4">
      <c r="A34" s="711" t="s">
        <v>96</v>
      </c>
      <c r="B34" s="697" t="s">
        <v>258</v>
      </c>
      <c r="C34" s="182" t="s">
        <v>304</v>
      </c>
      <c r="D34" s="182"/>
    </row>
    <row r="35" spans="1:4">
      <c r="A35" s="701"/>
      <c r="B35" s="697"/>
      <c r="C35" s="182" t="s">
        <v>305</v>
      </c>
      <c r="D35" s="182"/>
    </row>
    <row r="36" spans="1:4">
      <c r="A36" s="701"/>
      <c r="B36" s="697"/>
      <c r="C36" s="182" t="s">
        <v>306</v>
      </c>
      <c r="D36" s="182"/>
    </row>
    <row r="37" spans="1:4">
      <c r="A37" s="920" t="s">
        <v>104</v>
      </c>
      <c r="B37" s="920" t="s">
        <v>105</v>
      </c>
      <c r="C37" s="109" t="s">
        <v>308</v>
      </c>
      <c r="D37" s="109"/>
    </row>
    <row r="38" spans="1:4">
      <c r="A38" s="920"/>
      <c r="B38" s="920"/>
      <c r="C38" s="109" t="s">
        <v>311</v>
      </c>
      <c r="D38" s="109"/>
    </row>
    <row r="39" spans="1:4">
      <c r="A39" s="920"/>
      <c r="B39" s="701"/>
      <c r="C39" s="920" t="s">
        <v>312</v>
      </c>
      <c r="D39" s="920"/>
    </row>
    <row r="40" spans="1:4">
      <c r="A40" s="920"/>
      <c r="B40" s="701"/>
      <c r="C40" s="701"/>
      <c r="D40" s="701"/>
    </row>
    <row r="41" spans="1:4">
      <c r="A41" s="920"/>
      <c r="B41" s="701"/>
      <c r="C41" s="701"/>
      <c r="D41" s="701"/>
    </row>
    <row r="42" spans="1:4">
      <c r="A42" s="920"/>
      <c r="B42" s="701"/>
      <c r="C42" s="701"/>
      <c r="D42" s="701"/>
    </row>
    <row r="43" spans="1:4">
      <c r="A43" s="920" t="s">
        <v>106</v>
      </c>
      <c r="B43" s="920" t="s">
        <v>293</v>
      </c>
      <c r="C43" s="924" t="s">
        <v>315</v>
      </c>
      <c r="D43" s="924"/>
    </row>
    <row r="44" spans="1:4">
      <c r="A44" s="920"/>
      <c r="B44" s="920"/>
      <c r="C44" s="924"/>
      <c r="D44" s="924"/>
    </row>
    <row r="45" spans="1:4">
      <c r="A45" s="920"/>
      <c r="B45" s="920"/>
      <c r="C45" s="183" t="s">
        <v>279</v>
      </c>
      <c r="D45" s="183"/>
    </row>
    <row r="46" spans="1:4" ht="63.75">
      <c r="A46" s="184" t="s">
        <v>443</v>
      </c>
      <c r="B46" s="185" t="s">
        <v>443</v>
      </c>
      <c r="C46" s="185" t="s">
        <v>334</v>
      </c>
      <c r="D46" s="185" t="s">
        <v>486</v>
      </c>
    </row>
    <row r="47" spans="1:4" ht="140.25">
      <c r="A47" s="935" t="s">
        <v>117</v>
      </c>
      <c r="B47" s="185" t="s">
        <v>118</v>
      </c>
      <c r="C47" s="185" t="s">
        <v>337</v>
      </c>
      <c r="D47" s="185" t="s">
        <v>487</v>
      </c>
    </row>
    <row r="48" spans="1:4" ht="191.25">
      <c r="A48" s="936"/>
      <c r="B48" s="58" t="s">
        <v>335</v>
      </c>
      <c r="C48" s="185" t="s">
        <v>261</v>
      </c>
      <c r="D48" s="185" t="s">
        <v>488</v>
      </c>
    </row>
    <row r="49" spans="1:4" ht="127.5">
      <c r="A49" s="935" t="s">
        <v>124</v>
      </c>
      <c r="B49" s="185" t="s">
        <v>125</v>
      </c>
      <c r="C49" s="185" t="s">
        <v>127</v>
      </c>
      <c r="D49" s="185" t="s">
        <v>489</v>
      </c>
    </row>
    <row r="50" spans="1:4" ht="127.5">
      <c r="A50" s="936"/>
      <c r="B50" s="185" t="s">
        <v>129</v>
      </c>
      <c r="C50" s="185" t="s">
        <v>130</v>
      </c>
      <c r="D50" s="185" t="s">
        <v>490</v>
      </c>
    </row>
    <row r="51" spans="1:4" ht="89.25">
      <c r="A51" s="936"/>
      <c r="B51" s="185" t="s">
        <v>131</v>
      </c>
      <c r="C51" s="185" t="s">
        <v>296</v>
      </c>
      <c r="D51" s="185" t="s">
        <v>497</v>
      </c>
    </row>
    <row r="52" spans="1:4" ht="114.75">
      <c r="A52" s="935" t="s">
        <v>134</v>
      </c>
      <c r="B52" s="185" t="s">
        <v>135</v>
      </c>
      <c r="C52" s="185" t="s">
        <v>262</v>
      </c>
      <c r="D52" s="185" t="s">
        <v>491</v>
      </c>
    </row>
    <row r="53" spans="1:4" ht="51">
      <c r="A53" s="936"/>
      <c r="B53" s="185" t="s">
        <v>137</v>
      </c>
      <c r="C53" s="185" t="s">
        <v>139</v>
      </c>
      <c r="D53" s="185" t="s">
        <v>492</v>
      </c>
    </row>
    <row r="54" spans="1:4" ht="38.25">
      <c r="A54" s="936"/>
      <c r="B54" s="185" t="s">
        <v>140</v>
      </c>
      <c r="C54" s="185" t="s">
        <v>341</v>
      </c>
      <c r="D54" s="185" t="s">
        <v>493</v>
      </c>
    </row>
    <row r="55" spans="1:4">
      <c r="A55" s="928" t="s">
        <v>145</v>
      </c>
      <c r="B55" s="932" t="s">
        <v>146</v>
      </c>
      <c r="C55" s="186" t="s">
        <v>147</v>
      </c>
      <c r="D55" s="186"/>
    </row>
    <row r="56" spans="1:4">
      <c r="A56" s="701"/>
      <c r="B56" s="933"/>
      <c r="C56" s="186" t="s">
        <v>149</v>
      </c>
      <c r="D56" s="186"/>
    </row>
    <row r="57" spans="1:4">
      <c r="A57" s="701"/>
      <c r="B57" s="933"/>
      <c r="C57" s="186" t="s">
        <v>151</v>
      </c>
      <c r="D57" s="186"/>
    </row>
    <row r="58" spans="1:4">
      <c r="A58" s="701"/>
      <c r="B58" s="933"/>
      <c r="C58" s="186" t="s">
        <v>152</v>
      </c>
      <c r="D58" s="186"/>
    </row>
    <row r="59" spans="1:4">
      <c r="A59" s="928" t="s">
        <v>154</v>
      </c>
      <c r="B59" s="932" t="s">
        <v>155</v>
      </c>
      <c r="C59" s="186" t="s">
        <v>157</v>
      </c>
      <c r="D59" s="186"/>
    </row>
    <row r="60" spans="1:4">
      <c r="A60" s="701"/>
      <c r="B60" s="933"/>
      <c r="C60" s="186" t="s">
        <v>159</v>
      </c>
      <c r="D60" s="186"/>
    </row>
    <row r="61" spans="1:4">
      <c r="A61" s="701"/>
      <c r="B61" s="933"/>
      <c r="C61" s="186" t="s">
        <v>161</v>
      </c>
      <c r="D61" s="186"/>
    </row>
    <row r="62" spans="1:4">
      <c r="A62" s="701"/>
      <c r="B62" s="933"/>
      <c r="C62" s="186" t="s">
        <v>162</v>
      </c>
      <c r="D62" s="186"/>
    </row>
    <row r="63" spans="1:4">
      <c r="A63" s="701"/>
      <c r="B63" s="933"/>
      <c r="C63" s="186" t="s">
        <v>163</v>
      </c>
      <c r="D63" s="186"/>
    </row>
    <row r="64" spans="1:4">
      <c r="A64" s="701"/>
      <c r="B64" s="932" t="s">
        <v>164</v>
      </c>
      <c r="C64" s="186" t="s">
        <v>166</v>
      </c>
      <c r="D64" s="186"/>
    </row>
    <row r="65" spans="1:4">
      <c r="A65" s="701"/>
      <c r="B65" s="933"/>
      <c r="C65" s="186" t="s">
        <v>168</v>
      </c>
      <c r="D65" s="186"/>
    </row>
    <row r="66" spans="1:4" ht="25.5">
      <c r="A66" s="701"/>
      <c r="B66" s="187" t="s">
        <v>169</v>
      </c>
      <c r="C66" s="186" t="s">
        <v>171</v>
      </c>
      <c r="D66" s="186"/>
    </row>
    <row r="67" spans="1:4">
      <c r="A67" s="928" t="s">
        <v>172</v>
      </c>
      <c r="B67" s="932" t="s">
        <v>173</v>
      </c>
      <c r="C67" s="186" t="s">
        <v>175</v>
      </c>
      <c r="D67" s="186"/>
    </row>
    <row r="68" spans="1:4">
      <c r="A68" s="701"/>
      <c r="B68" s="933"/>
      <c r="C68" s="186" t="s">
        <v>176</v>
      </c>
      <c r="D68" s="186"/>
    </row>
    <row r="69" spans="1:4">
      <c r="A69" s="701"/>
      <c r="B69" s="933"/>
      <c r="C69" s="186" t="s">
        <v>177</v>
      </c>
      <c r="D69" s="186"/>
    </row>
    <row r="70" spans="1:4">
      <c r="A70" s="701"/>
      <c r="B70" s="932" t="s">
        <v>178</v>
      </c>
      <c r="C70" s="186" t="s">
        <v>353</v>
      </c>
      <c r="D70" s="186"/>
    </row>
    <row r="71" spans="1:4">
      <c r="A71" s="701"/>
      <c r="B71" s="932"/>
      <c r="C71" s="186" t="s">
        <v>354</v>
      </c>
      <c r="D71" s="186"/>
    </row>
    <row r="72" spans="1:4">
      <c r="A72" s="934" t="s">
        <v>180</v>
      </c>
      <c r="B72" s="932" t="s">
        <v>181</v>
      </c>
      <c r="C72" s="188" t="s">
        <v>183</v>
      </c>
      <c r="D72" s="188"/>
    </row>
    <row r="73" spans="1:4">
      <c r="A73" s="701"/>
      <c r="B73" s="933"/>
      <c r="C73" s="188" t="s">
        <v>185</v>
      </c>
      <c r="D73" s="188"/>
    </row>
    <row r="74" spans="1:4">
      <c r="A74" s="701"/>
      <c r="B74" s="933"/>
      <c r="C74" s="188" t="s">
        <v>186</v>
      </c>
      <c r="D74" s="188"/>
    </row>
    <row r="75" spans="1:4">
      <c r="A75" s="701"/>
      <c r="B75" s="933"/>
      <c r="C75" s="188" t="s">
        <v>187</v>
      </c>
      <c r="D75" s="188"/>
    </row>
    <row r="76" spans="1:4">
      <c r="A76" s="701"/>
      <c r="B76" s="933"/>
      <c r="C76" s="188" t="s">
        <v>188</v>
      </c>
      <c r="D76" s="188"/>
    </row>
    <row r="77" spans="1:4">
      <c r="A77" s="701"/>
      <c r="B77" s="933"/>
      <c r="C77" s="188" t="s">
        <v>189</v>
      </c>
      <c r="D77" s="188"/>
    </row>
    <row r="78" spans="1:4">
      <c r="A78" s="928" t="s">
        <v>191</v>
      </c>
      <c r="B78" s="929" t="s">
        <v>192</v>
      </c>
      <c r="C78" s="188" t="s">
        <v>397</v>
      </c>
      <c r="D78" s="188"/>
    </row>
    <row r="79" spans="1:4" ht="25.5">
      <c r="A79" s="928"/>
      <c r="B79" s="929"/>
      <c r="C79" s="188" t="s">
        <v>395</v>
      </c>
      <c r="D79" s="188"/>
    </row>
    <row r="80" spans="1:4">
      <c r="A80" s="928"/>
      <c r="B80" s="929"/>
      <c r="C80" s="186" t="s">
        <v>398</v>
      </c>
      <c r="D80" s="186"/>
    </row>
    <row r="81" spans="1:4" ht="25.5">
      <c r="A81" s="928"/>
      <c r="B81" s="189" t="s">
        <v>194</v>
      </c>
      <c r="C81" s="186" t="s">
        <v>195</v>
      </c>
      <c r="D81" s="186"/>
    </row>
    <row r="82" spans="1:4">
      <c r="A82" s="926" t="s">
        <v>200</v>
      </c>
      <c r="B82" s="930" t="s">
        <v>201</v>
      </c>
      <c r="C82" s="660" t="s">
        <v>442</v>
      </c>
      <c r="D82" s="660"/>
    </row>
    <row r="83" spans="1:4">
      <c r="A83" s="701"/>
      <c r="B83" s="931"/>
      <c r="C83" s="660"/>
      <c r="D83" s="660"/>
    </row>
    <row r="84" spans="1:4">
      <c r="A84" s="701"/>
      <c r="B84" s="931"/>
      <c r="C84" s="925" t="s">
        <v>355</v>
      </c>
      <c r="D84" s="925"/>
    </row>
    <row r="85" spans="1:4">
      <c r="A85" s="701"/>
      <c r="B85" s="931"/>
      <c r="C85" s="925"/>
      <c r="D85" s="925"/>
    </row>
    <row r="86" spans="1:4">
      <c r="A86" s="701"/>
      <c r="B86" s="931"/>
      <c r="C86" s="925"/>
      <c r="D86" s="925"/>
    </row>
    <row r="87" spans="1:4">
      <c r="A87" s="701"/>
      <c r="B87" s="931"/>
      <c r="C87" s="925"/>
      <c r="D87" s="925"/>
    </row>
    <row r="88" spans="1:4">
      <c r="A88" s="926" t="s">
        <v>208</v>
      </c>
      <c r="B88" s="927" t="s">
        <v>209</v>
      </c>
      <c r="C88" s="110" t="s">
        <v>361</v>
      </c>
      <c r="D88" s="110"/>
    </row>
    <row r="89" spans="1:4" ht="25.5">
      <c r="A89" s="926"/>
      <c r="B89" s="927"/>
      <c r="C89" s="110" t="s">
        <v>360</v>
      </c>
      <c r="D89" s="110"/>
    </row>
    <row r="90" spans="1:4">
      <c r="A90" s="926"/>
      <c r="B90" s="927"/>
      <c r="C90" s="110" t="s">
        <v>366</v>
      </c>
      <c r="D90" s="110"/>
    </row>
    <row r="91" spans="1:4">
      <c r="A91" s="701"/>
      <c r="B91" s="923" t="s">
        <v>213</v>
      </c>
      <c r="C91" s="110" t="s">
        <v>407</v>
      </c>
      <c r="D91" s="110"/>
    </row>
    <row r="92" spans="1:4">
      <c r="A92" s="701"/>
      <c r="B92" s="923"/>
      <c r="C92" s="110" t="s">
        <v>411</v>
      </c>
      <c r="D92" s="110"/>
    </row>
    <row r="93" spans="1:4" ht="38.25">
      <c r="A93" s="701"/>
      <c r="B93" s="190" t="s">
        <v>215</v>
      </c>
      <c r="C93" s="110" t="s">
        <v>369</v>
      </c>
      <c r="D93" s="110"/>
    </row>
    <row r="94" spans="1:4" ht="38.25">
      <c r="A94" s="191" t="s">
        <v>218</v>
      </c>
      <c r="B94" s="171" t="s">
        <v>219</v>
      </c>
      <c r="C94" s="110" t="s">
        <v>379</v>
      </c>
      <c r="D94" s="110"/>
    </row>
    <row r="95" spans="1:4" ht="51">
      <c r="A95" s="660" t="s">
        <v>373</v>
      </c>
      <c r="B95" s="171" t="s">
        <v>224</v>
      </c>
      <c r="C95" s="110" t="s">
        <v>226</v>
      </c>
      <c r="D95" s="110"/>
    </row>
    <row r="96" spans="1:4" ht="51">
      <c r="A96" s="701"/>
      <c r="B96" s="171" t="s">
        <v>228</v>
      </c>
      <c r="C96" s="110" t="s">
        <v>230</v>
      </c>
      <c r="D96" s="110"/>
    </row>
    <row r="97" spans="1:4" ht="51">
      <c r="A97" s="701"/>
      <c r="B97" s="171" t="s">
        <v>231</v>
      </c>
      <c r="C97" s="110" t="s">
        <v>233</v>
      </c>
      <c r="D97" s="110"/>
    </row>
    <row r="98" spans="1:4" ht="63.75">
      <c r="A98" s="701"/>
      <c r="B98" s="171" t="s">
        <v>234</v>
      </c>
      <c r="C98" s="110" t="s">
        <v>235</v>
      </c>
      <c r="D98" s="110"/>
    </row>
    <row r="99" spans="1:4" ht="51">
      <c r="A99" s="701"/>
      <c r="B99" s="171" t="s">
        <v>236</v>
      </c>
      <c r="C99" s="110" t="s">
        <v>235</v>
      </c>
      <c r="D99" s="110"/>
    </row>
    <row r="100" spans="1:4" ht="38.25">
      <c r="A100" s="701"/>
      <c r="B100" s="171" t="s">
        <v>237</v>
      </c>
      <c r="C100" s="110" t="s">
        <v>239</v>
      </c>
      <c r="D100" s="110"/>
    </row>
    <row r="101" spans="1:4" ht="25.5">
      <c r="A101" s="701"/>
      <c r="B101" s="171" t="s">
        <v>240</v>
      </c>
      <c r="C101" s="110" t="s">
        <v>242</v>
      </c>
      <c r="D101" s="110"/>
    </row>
    <row r="102" spans="1:4" ht="25.5">
      <c r="A102" s="172" t="s">
        <v>246</v>
      </c>
      <c r="B102" s="171" t="s">
        <v>247</v>
      </c>
      <c r="C102" s="110" t="s">
        <v>249</v>
      </c>
      <c r="D102" s="110"/>
    </row>
    <row r="103" spans="1:4">
      <c r="A103" s="660" t="s">
        <v>251</v>
      </c>
      <c r="B103" s="923" t="s">
        <v>252</v>
      </c>
      <c r="C103" s="110" t="s">
        <v>383</v>
      </c>
      <c r="D103" s="110"/>
    </row>
    <row r="104" spans="1:4">
      <c r="A104" s="660"/>
      <c r="B104" s="923"/>
      <c r="C104" s="110" t="s">
        <v>384</v>
      </c>
      <c r="D104" s="110"/>
    </row>
    <row r="105" spans="1:4">
      <c r="A105" s="660"/>
      <c r="B105" s="923"/>
      <c r="C105" s="110" t="s">
        <v>385</v>
      </c>
      <c r="D105" s="110"/>
    </row>
    <row r="106" spans="1:4" ht="25.5">
      <c r="A106" s="660" t="s">
        <v>254</v>
      </c>
      <c r="B106" s="923" t="s">
        <v>255</v>
      </c>
      <c r="C106" s="110" t="s">
        <v>469</v>
      </c>
      <c r="D106" s="110"/>
    </row>
    <row r="107" spans="1:4">
      <c r="A107" s="660"/>
      <c r="B107" s="923"/>
      <c r="C107" s="110" t="s">
        <v>465</v>
      </c>
      <c r="D107" s="110"/>
    </row>
    <row r="108" spans="1:4">
      <c r="A108" s="660"/>
      <c r="B108" s="923"/>
      <c r="C108" s="110" t="s">
        <v>471</v>
      </c>
      <c r="D108" s="110"/>
    </row>
    <row r="109" spans="1:4">
      <c r="A109" s="660"/>
      <c r="B109" s="923"/>
      <c r="C109" s="110" t="s">
        <v>466</v>
      </c>
      <c r="D109" s="110"/>
    </row>
    <row r="110" spans="1:4">
      <c r="A110" s="660"/>
      <c r="B110" s="923"/>
      <c r="C110" s="110" t="s">
        <v>470</v>
      </c>
      <c r="D110" s="110"/>
    </row>
    <row r="111" spans="1:4" ht="25.5">
      <c r="A111" s="660"/>
      <c r="B111" s="923"/>
      <c r="C111" s="110" t="s">
        <v>462</v>
      </c>
      <c r="D111" s="110"/>
    </row>
    <row r="133" spans="1:3">
      <c r="A133" s="33"/>
      <c r="B133" s="33"/>
      <c r="C133" s="33"/>
    </row>
    <row r="134" spans="1:3">
      <c r="A134" s="33"/>
      <c r="B134" s="33"/>
      <c r="C134" s="33"/>
    </row>
    <row r="135" spans="1:3">
      <c r="A135" s="33"/>
      <c r="B135" s="33"/>
      <c r="C135" s="33"/>
    </row>
    <row r="151" spans="1:3">
      <c r="A151" s="33"/>
      <c r="B151" s="33"/>
      <c r="C151" s="33"/>
    </row>
    <row r="328" spans="1:3">
      <c r="A328" s="33"/>
      <c r="B328" s="33"/>
      <c r="C328" s="33"/>
    </row>
    <row r="343" spans="1:3">
      <c r="A343" s="33"/>
      <c r="B343" s="33"/>
      <c r="C343" s="33"/>
    </row>
    <row r="344" spans="1:3">
      <c r="A344" s="33"/>
      <c r="B344" s="33"/>
      <c r="C344" s="33"/>
    </row>
    <row r="351" spans="1:3">
      <c r="A351" s="33"/>
      <c r="B351" s="33"/>
      <c r="C351" s="33"/>
    </row>
    <row r="352" spans="1:3">
      <c r="A352" s="33"/>
      <c r="B352" s="33"/>
      <c r="C352" s="33"/>
    </row>
    <row r="353" spans="1:3">
      <c r="A353" s="33"/>
      <c r="B353" s="33"/>
      <c r="C353" s="33"/>
    </row>
  </sheetData>
  <mergeCells count="55">
    <mergeCell ref="A2:A6"/>
    <mergeCell ref="B2:B6"/>
    <mergeCell ref="A8:A9"/>
    <mergeCell ref="B8:B9"/>
    <mergeCell ref="A10:A12"/>
    <mergeCell ref="B10:B12"/>
    <mergeCell ref="A13:A15"/>
    <mergeCell ref="B13:B15"/>
    <mergeCell ref="A16:A19"/>
    <mergeCell ref="B16:B19"/>
    <mergeCell ref="A20:A23"/>
    <mergeCell ref="B20:B23"/>
    <mergeCell ref="A25:A29"/>
    <mergeCell ref="B25:B29"/>
    <mergeCell ref="C39:C42"/>
    <mergeCell ref="A43:A45"/>
    <mergeCell ref="B43:B45"/>
    <mergeCell ref="C43:C44"/>
    <mergeCell ref="A30:A33"/>
    <mergeCell ref="B30:B33"/>
    <mergeCell ref="A34:A36"/>
    <mergeCell ref="B34:B36"/>
    <mergeCell ref="A59:A66"/>
    <mergeCell ref="B59:B63"/>
    <mergeCell ref="B64:B65"/>
    <mergeCell ref="A37:A42"/>
    <mergeCell ref="B37:B42"/>
    <mergeCell ref="A47:A48"/>
    <mergeCell ref="A49:A51"/>
    <mergeCell ref="A52:A54"/>
    <mergeCell ref="A55:A58"/>
    <mergeCell ref="B55:B58"/>
    <mergeCell ref="C82:C83"/>
    <mergeCell ref="C84:C87"/>
    <mergeCell ref="A67:A71"/>
    <mergeCell ref="B67:B69"/>
    <mergeCell ref="B70:B71"/>
    <mergeCell ref="A72:A77"/>
    <mergeCell ref="B72:B77"/>
    <mergeCell ref="A106:A111"/>
    <mergeCell ref="B106:B111"/>
    <mergeCell ref="D39:D42"/>
    <mergeCell ref="D43:D44"/>
    <mergeCell ref="D82:D83"/>
    <mergeCell ref="D84:D87"/>
    <mergeCell ref="A88:A93"/>
    <mergeCell ref="B88:B90"/>
    <mergeCell ref="B91:B92"/>
    <mergeCell ref="A95:A101"/>
    <mergeCell ref="A103:A105"/>
    <mergeCell ref="B103:B105"/>
    <mergeCell ref="A78:A81"/>
    <mergeCell ref="B78:B80"/>
    <mergeCell ref="A82:A87"/>
    <mergeCell ref="B82:B8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75"/>
  <sheetViews>
    <sheetView showGridLines="0" topLeftCell="A13" zoomScale="59" zoomScaleNormal="59" workbookViewId="0">
      <selection activeCell="T26" sqref="T26"/>
    </sheetView>
  </sheetViews>
  <sheetFormatPr baseColWidth="10" defaultColWidth="11.5546875" defaultRowHeight="15"/>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44140625" style="295" customWidth="1"/>
    <col min="8" max="8" width="10.109375" style="295" bestFit="1" customWidth="1"/>
    <col min="9" max="9" width="10.5546875" style="295" bestFit="1" customWidth="1"/>
    <col min="10" max="10" width="10.6640625"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9.88671875" style="295" customWidth="1"/>
    <col min="17" max="17" width="11.109375" style="295" bestFit="1" customWidth="1"/>
    <col min="18" max="18" width="8.6640625" style="295" customWidth="1"/>
    <col min="19" max="20" width="10.6640625" style="295" customWidth="1"/>
    <col min="21" max="21" width="10.109375" style="295" customWidth="1"/>
    <col min="22" max="22" width="9.5546875" style="295" customWidth="1"/>
    <col min="23" max="23" width="7.44140625" style="295" customWidth="1"/>
    <col min="24" max="24" width="10.109375" style="295" customWidth="1"/>
    <col min="25" max="25" width="11.5546875" style="295" customWidth="1"/>
    <col min="26" max="26" width="10.6640625" style="295" customWidth="1"/>
    <col min="27" max="27" width="13.88671875" style="295" customWidth="1"/>
    <col min="28" max="28" width="10.6640625" style="295" customWidth="1"/>
    <col min="29" max="29" width="5.33203125" style="295" customWidth="1"/>
    <col min="30" max="30" width="5.88671875" style="295" customWidth="1"/>
    <col min="31" max="31" width="7.5546875" style="295" customWidth="1"/>
    <col min="32" max="32" width="10.6640625" style="295" customWidth="1"/>
    <col min="33" max="33" width="7.5546875" style="295" customWidth="1"/>
    <col min="34" max="34" width="9" style="295" customWidth="1"/>
    <col min="35" max="16384" width="11.5546875" style="295"/>
  </cols>
  <sheetData>
    <row r="1" spans="1:34" ht="154.5" customHeight="1">
      <c r="A1" s="948" t="s">
        <v>533</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row>
    <row r="4" spans="1:34" ht="48" customHeight="1">
      <c r="A4" s="967" t="s">
        <v>26</v>
      </c>
      <c r="B4" s="967"/>
      <c r="C4" s="967"/>
      <c r="D4" s="967"/>
      <c r="E4" s="967"/>
      <c r="F4" s="967"/>
      <c r="G4" s="967"/>
      <c r="H4" s="967"/>
      <c r="I4" s="967"/>
      <c r="J4" s="967"/>
      <c r="K4" s="967"/>
      <c r="L4" s="967"/>
      <c r="M4" s="967"/>
      <c r="N4" s="967"/>
      <c r="O4" s="967"/>
      <c r="P4" s="967"/>
      <c r="Q4" s="967"/>
      <c r="R4" s="967"/>
      <c r="S4" s="967"/>
      <c r="T4" s="967"/>
      <c r="U4" s="967"/>
      <c r="V4" s="967"/>
      <c r="W4" s="967"/>
      <c r="X4" s="967"/>
      <c r="Y4" s="967"/>
      <c r="Z4" s="967"/>
      <c r="AA4" s="967"/>
      <c r="AB4" s="967"/>
      <c r="AC4" s="967"/>
      <c r="AD4" s="967"/>
      <c r="AE4" s="967"/>
      <c r="AF4" s="967"/>
      <c r="AG4" s="967"/>
      <c r="AH4" s="967"/>
    </row>
    <row r="5" spans="1:34" ht="36.75" customHeight="1">
      <c r="A5" s="952" t="s">
        <v>1</v>
      </c>
      <c r="B5" s="952"/>
      <c r="C5" s="952"/>
      <c r="D5" s="952"/>
      <c r="E5" s="953" t="s">
        <v>2</v>
      </c>
      <c r="F5" s="953"/>
      <c r="G5" s="953"/>
      <c r="H5" s="953"/>
      <c r="I5" s="953"/>
      <c r="J5" s="953"/>
      <c r="K5" s="953"/>
      <c r="L5" s="953"/>
      <c r="M5" s="954" t="s">
        <v>3</v>
      </c>
      <c r="N5" s="954"/>
      <c r="O5" s="954"/>
      <c r="P5" s="954"/>
      <c r="Q5" s="954"/>
      <c r="R5" s="955" t="s">
        <v>590</v>
      </c>
      <c r="S5" s="955"/>
      <c r="T5" s="955"/>
      <c r="U5" s="955"/>
      <c r="V5" s="956" t="s">
        <v>591</v>
      </c>
      <c r="W5" s="956"/>
      <c r="X5" s="956"/>
      <c r="Y5" s="956"/>
      <c r="Z5" s="957" t="s">
        <v>5</v>
      </c>
      <c r="AA5" s="957"/>
      <c r="AB5" s="957"/>
      <c r="AC5" s="957"/>
      <c r="AD5" s="958" t="s">
        <v>6</v>
      </c>
      <c r="AE5" s="958"/>
      <c r="AF5" s="958"/>
      <c r="AG5" s="958"/>
      <c r="AH5" s="958"/>
    </row>
    <row r="6" spans="1:34" s="305" customFormat="1" ht="126" customHeight="1">
      <c r="A6" s="966" t="s">
        <v>107</v>
      </c>
      <c r="B6" s="966"/>
      <c r="C6" s="966"/>
      <c r="D6" s="966"/>
      <c r="E6" s="967" t="s">
        <v>108</v>
      </c>
      <c r="F6" s="967"/>
      <c r="G6" s="967"/>
      <c r="H6" s="967"/>
      <c r="I6" s="967"/>
      <c r="J6" s="967"/>
      <c r="K6" s="967"/>
      <c r="L6" s="967"/>
      <c r="M6" s="967" t="s">
        <v>132</v>
      </c>
      <c r="N6" s="967"/>
      <c r="O6" s="967"/>
      <c r="P6" s="967"/>
      <c r="Q6" s="967"/>
      <c r="R6" s="968" t="s">
        <v>583</v>
      </c>
      <c r="S6" s="968"/>
      <c r="T6" s="968"/>
      <c r="U6" s="968"/>
      <c r="V6" s="968" t="s">
        <v>133</v>
      </c>
      <c r="W6" s="968"/>
      <c r="X6" s="968"/>
      <c r="Y6" s="968"/>
      <c r="Z6" s="968" t="s">
        <v>582</v>
      </c>
      <c r="AA6" s="968"/>
      <c r="AB6" s="968"/>
      <c r="AC6" s="968"/>
      <c r="AD6" s="968" t="s">
        <v>340</v>
      </c>
      <c r="AE6" s="968"/>
      <c r="AF6" s="968"/>
      <c r="AG6" s="968"/>
      <c r="AH6" s="968"/>
    </row>
    <row r="7" spans="1:34" ht="18.75" customHeight="1">
      <c r="A7" s="969" t="s">
        <v>7</v>
      </c>
      <c r="B7" s="969"/>
      <c r="C7" s="969"/>
      <c r="D7" s="969"/>
      <c r="E7" s="971" t="s">
        <v>8</v>
      </c>
      <c r="F7" s="971"/>
      <c r="G7" s="971"/>
      <c r="H7" s="971"/>
      <c r="I7" s="971"/>
      <c r="J7" s="971"/>
      <c r="K7" s="971"/>
      <c r="L7" s="971"/>
      <c r="M7" s="973" t="s">
        <v>12</v>
      </c>
      <c r="N7" s="973"/>
      <c r="O7" s="973"/>
      <c r="P7" s="973"/>
      <c r="Q7" s="974"/>
      <c r="R7" s="1187" t="s">
        <v>4</v>
      </c>
      <c r="S7" s="1187"/>
      <c r="T7" s="1187"/>
      <c r="U7" s="1187"/>
      <c r="V7" s="1187"/>
      <c r="W7" s="1187"/>
      <c r="X7" s="1187"/>
      <c r="Y7" s="1187"/>
      <c r="Z7" s="1187"/>
      <c r="AA7" s="1187"/>
      <c r="AB7" s="1187"/>
      <c r="AC7" s="1187"/>
      <c r="AD7" s="1187"/>
      <c r="AE7" s="1187"/>
      <c r="AF7" s="1187"/>
      <c r="AG7" s="1187"/>
      <c r="AH7" s="1187"/>
    </row>
    <row r="8" spans="1:34" ht="43.5" customHeight="1">
      <c r="A8" s="970"/>
      <c r="B8" s="970"/>
      <c r="C8" s="970"/>
      <c r="D8" s="970"/>
      <c r="E8" s="972"/>
      <c r="F8" s="972"/>
      <c r="G8" s="972"/>
      <c r="H8" s="972"/>
      <c r="I8" s="972"/>
      <c r="J8" s="972"/>
      <c r="K8" s="972"/>
      <c r="L8" s="972"/>
      <c r="M8" s="975"/>
      <c r="N8" s="975"/>
      <c r="O8" s="975"/>
      <c r="P8" s="975"/>
      <c r="Q8" s="976"/>
      <c r="R8" s="1185" t="s">
        <v>592</v>
      </c>
      <c r="S8" s="1185"/>
      <c r="T8" s="330" t="s">
        <v>593</v>
      </c>
      <c r="U8" s="330" t="s">
        <v>594</v>
      </c>
      <c r="V8" s="330" t="s">
        <v>595</v>
      </c>
      <c r="W8" s="1185" t="s">
        <v>596</v>
      </c>
      <c r="X8" s="1185"/>
      <c r="Y8" s="330" t="s">
        <v>597</v>
      </c>
      <c r="Z8" s="330" t="s">
        <v>598</v>
      </c>
      <c r="AA8" s="330" t="s">
        <v>599</v>
      </c>
      <c r="AB8" s="1202" t="s">
        <v>600</v>
      </c>
      <c r="AC8" s="1203"/>
      <c r="AD8" s="1202" t="s">
        <v>601</v>
      </c>
      <c r="AE8" s="1203"/>
      <c r="AF8" s="330" t="s">
        <v>602</v>
      </c>
      <c r="AG8" s="1202" t="s">
        <v>603</v>
      </c>
      <c r="AH8" s="1203"/>
    </row>
    <row r="9" spans="1:34" ht="40.5" customHeight="1">
      <c r="A9" s="990" t="s">
        <v>134</v>
      </c>
      <c r="B9" s="1089"/>
      <c r="C9" s="1089"/>
      <c r="D9" s="991"/>
      <c r="E9" s="990" t="s">
        <v>134</v>
      </c>
      <c r="F9" s="1089"/>
      <c r="G9" s="1089"/>
      <c r="H9" s="1089"/>
      <c r="I9" s="1089"/>
      <c r="J9" s="1089"/>
      <c r="K9" s="1089"/>
      <c r="L9" s="991"/>
      <c r="M9" s="963" t="s">
        <v>22</v>
      </c>
      <c r="N9" s="964"/>
      <c r="O9" s="964"/>
      <c r="P9" s="964"/>
      <c r="Q9" s="965"/>
      <c r="R9" s="990"/>
      <c r="S9" s="991"/>
      <c r="T9" s="304"/>
      <c r="U9" s="304"/>
      <c r="V9" s="304"/>
      <c r="W9" s="990" t="s">
        <v>531</v>
      </c>
      <c r="X9" s="991"/>
      <c r="Y9" s="304"/>
      <c r="Z9" s="304"/>
      <c r="AA9" s="304"/>
      <c r="AB9" s="990"/>
      <c r="AC9" s="991"/>
      <c r="AD9" s="990"/>
      <c r="AE9" s="991"/>
      <c r="AF9" s="304"/>
      <c r="AG9" s="990"/>
      <c r="AH9" s="991"/>
    </row>
    <row r="10" spans="1:34" s="301" customFormat="1" ht="15" customHeight="1">
      <c r="A10" s="981" t="s">
        <v>500</v>
      </c>
      <c r="B10" s="981"/>
      <c r="C10" s="981"/>
      <c r="D10" s="981"/>
      <c r="E10" s="1052" t="s">
        <v>530</v>
      </c>
      <c r="F10" s="1052"/>
      <c r="G10" s="1052"/>
      <c r="H10" s="984" t="s">
        <v>10</v>
      </c>
      <c r="I10" s="985" t="s">
        <v>529</v>
      </c>
      <c r="J10" s="985"/>
      <c r="K10" s="986" t="s">
        <v>528</v>
      </c>
      <c r="L10" s="986"/>
      <c r="M10" s="987">
        <v>2018</v>
      </c>
      <c r="N10" s="988"/>
      <c r="O10" s="988"/>
      <c r="P10" s="988"/>
      <c r="Q10" s="988">
        <v>2019</v>
      </c>
      <c r="R10" s="988"/>
      <c r="S10" s="988"/>
      <c r="T10" s="988"/>
      <c r="U10" s="988">
        <v>2020</v>
      </c>
      <c r="V10" s="988"/>
      <c r="W10" s="988"/>
      <c r="X10" s="988"/>
      <c r="Y10" s="988">
        <v>2021</v>
      </c>
      <c r="Z10" s="988"/>
      <c r="AA10" s="988"/>
      <c r="AB10" s="988"/>
      <c r="AC10" s="988">
        <v>2022</v>
      </c>
      <c r="AD10" s="988"/>
      <c r="AE10" s="988"/>
      <c r="AF10" s="988"/>
      <c r="AG10" s="989" t="s">
        <v>534</v>
      </c>
      <c r="AH10" s="979" t="s">
        <v>607</v>
      </c>
    </row>
    <row r="11" spans="1:34" s="301" customFormat="1" ht="15" customHeight="1">
      <c r="A11" s="981"/>
      <c r="B11" s="981"/>
      <c r="C11" s="981"/>
      <c r="D11" s="981"/>
      <c r="E11" s="1052"/>
      <c r="F11" s="1052"/>
      <c r="G11" s="1052"/>
      <c r="H11" s="984"/>
      <c r="I11" s="985"/>
      <c r="J11" s="985"/>
      <c r="K11" s="986"/>
      <c r="L11" s="986"/>
      <c r="M11" s="384" t="s">
        <v>23</v>
      </c>
      <c r="N11" s="384" t="s">
        <v>24</v>
      </c>
      <c r="O11" s="384" t="s">
        <v>25</v>
      </c>
      <c r="P11" s="384" t="s">
        <v>609</v>
      </c>
      <c r="Q11" s="384" t="s">
        <v>23</v>
      </c>
      <c r="R11" s="384" t="s">
        <v>24</v>
      </c>
      <c r="S11" s="384" t="s">
        <v>25</v>
      </c>
      <c r="T11" s="384" t="s">
        <v>609</v>
      </c>
      <c r="U11" s="384" t="s">
        <v>23</v>
      </c>
      <c r="V11" s="384" t="s">
        <v>24</v>
      </c>
      <c r="W11" s="384" t="s">
        <v>25</v>
      </c>
      <c r="X11" s="384" t="s">
        <v>609</v>
      </c>
      <c r="Y11" s="384" t="s">
        <v>23</v>
      </c>
      <c r="Z11" s="384" t="s">
        <v>24</v>
      </c>
      <c r="AA11" s="384" t="s">
        <v>25</v>
      </c>
      <c r="AB11" s="384" t="s">
        <v>609</v>
      </c>
      <c r="AC11" s="384" t="s">
        <v>23</v>
      </c>
      <c r="AD11" s="384" t="s">
        <v>24</v>
      </c>
      <c r="AE11" s="384" t="s">
        <v>25</v>
      </c>
      <c r="AF11" s="385" t="s">
        <v>609</v>
      </c>
      <c r="AG11" s="989"/>
      <c r="AH11" s="980"/>
    </row>
    <row r="12" spans="1:34" s="301" customFormat="1" ht="54.75" customHeight="1">
      <c r="A12" s="968" t="s">
        <v>606</v>
      </c>
      <c r="B12" s="1128" t="s">
        <v>263</v>
      </c>
      <c r="C12" s="1218"/>
      <c r="D12" s="1129"/>
      <c r="E12" s="1229">
        <v>100</v>
      </c>
      <c r="F12" s="1229"/>
      <c r="G12" s="1229"/>
      <c r="H12" s="304" t="s">
        <v>112</v>
      </c>
      <c r="I12" s="1230" t="s">
        <v>581</v>
      </c>
      <c r="J12" s="1232"/>
      <c r="K12" s="1158" t="s">
        <v>136</v>
      </c>
      <c r="L12" s="1158"/>
      <c r="M12" s="303">
        <v>10</v>
      </c>
      <c r="N12" s="303">
        <v>10</v>
      </c>
      <c r="O12" s="303">
        <v>20</v>
      </c>
      <c r="P12" s="401">
        <f>SUM(M12:O12)</f>
        <v>40</v>
      </c>
      <c r="Q12" s="308"/>
      <c r="R12" s="393"/>
      <c r="S12" s="393"/>
      <c r="T12" s="394">
        <f>SUM(Q12:S12)</f>
        <v>0</v>
      </c>
      <c r="U12" s="393"/>
      <c r="V12" s="393"/>
      <c r="W12" s="393"/>
      <c r="X12" s="394">
        <f>SUM(U12:W12)</f>
        <v>0</v>
      </c>
      <c r="Y12" s="393"/>
      <c r="Z12" s="393"/>
      <c r="AA12" s="393"/>
      <c r="AB12" s="394">
        <f>SUM(Y12:AA12)</f>
        <v>0</v>
      </c>
      <c r="AC12" s="393"/>
      <c r="AD12" s="393"/>
      <c r="AE12" s="393"/>
      <c r="AF12" s="394">
        <f>SUM(AC12:AE12)</f>
        <v>0</v>
      </c>
      <c r="AG12" s="393">
        <f>SUM(AF12,AB12,X12,T12,P12)</f>
        <v>40</v>
      </c>
      <c r="AH12" s="395">
        <f>AG12/E12</f>
        <v>0.4</v>
      </c>
    </row>
    <row r="13" spans="1:34" s="301" customFormat="1" ht="83.25" customHeight="1">
      <c r="A13" s="968"/>
      <c r="B13" s="1128" t="s">
        <v>138</v>
      </c>
      <c r="C13" s="1218"/>
      <c r="D13" s="1129"/>
      <c r="E13" s="1093">
        <v>3</v>
      </c>
      <c r="F13" s="1094"/>
      <c r="G13" s="1112"/>
      <c r="H13" s="304" t="s">
        <v>33</v>
      </c>
      <c r="I13" s="1128" t="s">
        <v>139</v>
      </c>
      <c r="J13" s="1129"/>
      <c r="K13" s="1158"/>
      <c r="L13" s="1158"/>
      <c r="M13" s="303">
        <v>0</v>
      </c>
      <c r="N13" s="303">
        <v>0</v>
      </c>
      <c r="O13" s="303">
        <v>3</v>
      </c>
      <c r="P13" s="401">
        <f t="shared" ref="P13:P14" si="0">SUM(M13:O13)</f>
        <v>3</v>
      </c>
      <c r="Q13" s="308"/>
      <c r="R13" s="393"/>
      <c r="S13" s="393"/>
      <c r="T13" s="394">
        <f t="shared" ref="T13:T14" si="1">SUM(Q13:S13)</f>
        <v>0</v>
      </c>
      <c r="U13" s="393"/>
      <c r="V13" s="393"/>
      <c r="W13" s="393"/>
      <c r="X13" s="394">
        <f t="shared" ref="X13:X14" si="2">SUM(U13:W13)</f>
        <v>0</v>
      </c>
      <c r="Y13" s="393"/>
      <c r="Z13" s="393"/>
      <c r="AA13" s="393"/>
      <c r="AB13" s="394">
        <f t="shared" ref="AB13:AB14" si="3">SUM(Y13:AA13)</f>
        <v>0</v>
      </c>
      <c r="AC13" s="393"/>
      <c r="AD13" s="393"/>
      <c r="AE13" s="393"/>
      <c r="AF13" s="394">
        <f t="shared" ref="AF13:AF14" si="4">SUM(AC13:AE13)</f>
        <v>0</v>
      </c>
      <c r="AG13" s="393">
        <f t="shared" ref="AG13:AG14" si="5">SUM(AF13,AB13,X13,T13,P13)</f>
        <v>3</v>
      </c>
      <c r="AH13" s="395">
        <f t="shared" ref="AH13:AH14" si="6">AG13/E13</f>
        <v>1</v>
      </c>
    </row>
    <row r="14" spans="1:34" s="301" customFormat="1" ht="72.75" customHeight="1">
      <c r="A14" s="968"/>
      <c r="B14" s="1128" t="s">
        <v>264</v>
      </c>
      <c r="C14" s="1218"/>
      <c r="D14" s="1129"/>
      <c r="E14" s="1093">
        <v>100</v>
      </c>
      <c r="F14" s="1094"/>
      <c r="G14" s="1112"/>
      <c r="H14" s="304" t="s">
        <v>112</v>
      </c>
      <c r="I14" s="1128" t="s">
        <v>341</v>
      </c>
      <c r="J14" s="1129"/>
      <c r="K14" s="1158"/>
      <c r="L14" s="1158"/>
      <c r="M14" s="303">
        <v>5</v>
      </c>
      <c r="N14" s="303">
        <v>5</v>
      </c>
      <c r="O14" s="303">
        <v>10</v>
      </c>
      <c r="P14" s="401">
        <f t="shared" si="0"/>
        <v>20</v>
      </c>
      <c r="Q14" s="308"/>
      <c r="R14" s="393"/>
      <c r="S14" s="393"/>
      <c r="T14" s="394">
        <f t="shared" si="1"/>
        <v>0</v>
      </c>
      <c r="U14" s="393"/>
      <c r="V14" s="393"/>
      <c r="W14" s="393"/>
      <c r="X14" s="394">
        <f t="shared" si="2"/>
        <v>0</v>
      </c>
      <c r="Y14" s="393"/>
      <c r="Z14" s="393"/>
      <c r="AA14" s="393"/>
      <c r="AB14" s="394">
        <f t="shared" si="3"/>
        <v>0</v>
      </c>
      <c r="AC14" s="393"/>
      <c r="AD14" s="393"/>
      <c r="AE14" s="393"/>
      <c r="AF14" s="394">
        <f t="shared" si="4"/>
        <v>0</v>
      </c>
      <c r="AG14" s="393">
        <f t="shared" si="5"/>
        <v>20</v>
      </c>
      <c r="AH14" s="395">
        <f t="shared" si="6"/>
        <v>0.2</v>
      </c>
    </row>
    <row r="15" spans="1:34" ht="22.5">
      <c r="A15" s="1201" t="s">
        <v>527</v>
      </c>
      <c r="B15" s="1201"/>
      <c r="C15" s="1201"/>
      <c r="D15" s="1201"/>
      <c r="E15" s="1201"/>
      <c r="F15" s="1201"/>
      <c r="G15" s="1201"/>
      <c r="H15" s="1201"/>
      <c r="I15" s="1201"/>
      <c r="J15" s="1201"/>
      <c r="K15" s="1201"/>
      <c r="L15" s="1201"/>
      <c r="M15" s="1198">
        <f>((P12/$E$12)+(P13/$E$13)+(P14/$E$14))/COUNT(P12:P14)</f>
        <v>0.53333333333333333</v>
      </c>
      <c r="N15" s="1199"/>
      <c r="O15" s="1199"/>
      <c r="P15" s="1200"/>
      <c r="Q15" s="1198">
        <f t="shared" ref="Q15" si="7">((T12/$E$12)+(T13/$E$13)+(T14/$E$14))/COUNT(T12:T14)</f>
        <v>0</v>
      </c>
      <c r="R15" s="1199"/>
      <c r="S15" s="1199"/>
      <c r="T15" s="1200"/>
      <c r="U15" s="1198">
        <f t="shared" ref="U15" si="8">((X12/$E$12)+(X13/$E$13)+(X14/$E$14))/COUNT(X12:X14)</f>
        <v>0</v>
      </c>
      <c r="V15" s="1199"/>
      <c r="W15" s="1199"/>
      <c r="X15" s="1200"/>
      <c r="Y15" s="1198">
        <f t="shared" ref="Y15" si="9">((AB12/$E$12)+(AB13/$E$13)+(AB14/$E$14))/COUNT(AB12:AB14)</f>
        <v>0</v>
      </c>
      <c r="Z15" s="1199"/>
      <c r="AA15" s="1199"/>
      <c r="AB15" s="1200"/>
      <c r="AC15" s="1198">
        <f t="shared" ref="AC15" si="10">((AF12/$E$12)+(AF13/$E$13)+(AF14/$E$14))/COUNT(AF12:AF14)</f>
        <v>0</v>
      </c>
      <c r="AD15" s="1199"/>
      <c r="AE15" s="1199"/>
      <c r="AF15" s="1200"/>
      <c r="AG15" s="379">
        <f>SUM(M15:AF15)</f>
        <v>0.53333333333333333</v>
      </c>
      <c r="AH15" s="407">
        <f>AVERAGE(AH12:AH14)</f>
        <v>0.53333333333333333</v>
      </c>
    </row>
    <row r="17" spans="1:21">
      <c r="Q17" s="441">
        <v>2018</v>
      </c>
      <c r="R17" s="441">
        <v>2019</v>
      </c>
      <c r="S17" s="441">
        <v>2020</v>
      </c>
      <c r="T17" s="441">
        <v>2021</v>
      </c>
      <c r="U17" s="441">
        <v>2022</v>
      </c>
    </row>
    <row r="18" spans="1:21">
      <c r="A18" s="366"/>
      <c r="B18" s="365" t="s">
        <v>610</v>
      </c>
      <c r="C18" s="1159"/>
      <c r="D18" s="1159"/>
      <c r="E18" s="1223"/>
      <c r="F18" s="1223"/>
      <c r="G18" s="1159"/>
      <c r="H18" s="1159"/>
      <c r="N18" s="1099" t="s">
        <v>526</v>
      </c>
      <c r="O18" s="1100"/>
      <c r="P18" s="1101"/>
      <c r="Q18" s="630" t="s">
        <v>961</v>
      </c>
      <c r="R18" s="300" t="s">
        <v>962</v>
      </c>
      <c r="S18" s="300" t="s">
        <v>963</v>
      </c>
      <c r="T18" s="300" t="s">
        <v>964</v>
      </c>
      <c r="U18" s="300" t="s">
        <v>965</v>
      </c>
    </row>
    <row r="19" spans="1:21">
      <c r="A19" s="366">
        <v>2018</v>
      </c>
      <c r="B19" s="367">
        <v>0.53</v>
      </c>
      <c r="C19" s="1159"/>
      <c r="D19" s="1159"/>
      <c r="E19" s="1223"/>
      <c r="F19" s="1223"/>
      <c r="G19" s="1159"/>
      <c r="H19" s="1159"/>
      <c r="N19" s="1102" t="s">
        <v>525</v>
      </c>
      <c r="O19" s="1103"/>
      <c r="P19" s="1104"/>
      <c r="Q19" s="299" t="s">
        <v>966</v>
      </c>
      <c r="R19" s="631" t="s">
        <v>967</v>
      </c>
      <c r="S19" s="299" t="s">
        <v>968</v>
      </c>
      <c r="T19" s="299" t="s">
        <v>969</v>
      </c>
      <c r="U19" s="299" t="s">
        <v>970</v>
      </c>
    </row>
    <row r="20" spans="1:21">
      <c r="A20" s="366">
        <v>2019</v>
      </c>
      <c r="B20" s="367">
        <v>0</v>
      </c>
      <c r="C20" s="1159"/>
      <c r="D20" s="1159"/>
      <c r="E20" s="1223"/>
      <c r="F20" s="1223"/>
      <c r="G20" s="1159"/>
      <c r="H20" s="1159"/>
      <c r="N20" s="1090" t="s">
        <v>524</v>
      </c>
      <c r="O20" s="1091"/>
      <c r="P20" s="1092"/>
      <c r="Q20" s="632" t="s">
        <v>523</v>
      </c>
      <c r="R20" s="298" t="s">
        <v>961</v>
      </c>
      <c r="S20" s="298" t="s">
        <v>962</v>
      </c>
      <c r="T20" s="298" t="s">
        <v>963</v>
      </c>
      <c r="U20" s="298" t="s">
        <v>964</v>
      </c>
    </row>
    <row r="21" spans="1:21">
      <c r="A21" s="366">
        <v>2020</v>
      </c>
      <c r="B21" s="365">
        <v>0</v>
      </c>
      <c r="C21" s="357"/>
      <c r="D21" s="359"/>
      <c r="E21" s="359"/>
      <c r="F21" s="359"/>
      <c r="G21" s="359"/>
      <c r="H21" s="359"/>
      <c r="I21" s="359"/>
      <c r="J21" s="359"/>
      <c r="K21" s="359"/>
      <c r="L21" s="359"/>
      <c r="M21" s="359"/>
      <c r="N21" s="359"/>
      <c r="O21" s="359"/>
      <c r="P21" s="359"/>
      <c r="Q21" s="359"/>
    </row>
    <row r="22" spans="1:21">
      <c r="A22" s="366">
        <v>2021</v>
      </c>
      <c r="B22" s="367">
        <v>0</v>
      </c>
      <c r="C22" s="358"/>
      <c r="D22" s="359"/>
      <c r="E22" s="359"/>
      <c r="F22" s="359"/>
      <c r="G22" s="359"/>
      <c r="H22" s="359"/>
      <c r="I22" s="359"/>
      <c r="J22" s="359"/>
      <c r="K22" s="359"/>
      <c r="L22" s="359"/>
      <c r="M22" s="359"/>
      <c r="N22" s="359"/>
      <c r="O22" s="359"/>
      <c r="P22" s="359"/>
      <c r="Q22" s="359"/>
    </row>
    <row r="23" spans="1:21">
      <c r="A23" s="366">
        <v>2022</v>
      </c>
      <c r="B23" s="367">
        <v>0</v>
      </c>
      <c r="C23" s="358"/>
      <c r="D23" s="359"/>
      <c r="E23" s="359"/>
      <c r="F23" s="359"/>
      <c r="G23" s="359"/>
      <c r="H23" s="359"/>
      <c r="I23" s="359"/>
      <c r="J23" s="359"/>
      <c r="K23" s="359"/>
      <c r="L23" s="359"/>
      <c r="M23" s="359"/>
      <c r="N23" s="359"/>
      <c r="O23" s="359"/>
      <c r="P23" s="359"/>
      <c r="Q23" s="359"/>
    </row>
    <row r="24" spans="1:21">
      <c r="A24" s="1026"/>
      <c r="B24" s="386"/>
      <c r="C24" s="357"/>
      <c r="D24" s="359"/>
      <c r="E24" s="359"/>
      <c r="F24" s="359"/>
      <c r="G24" s="359"/>
      <c r="H24" s="359"/>
      <c r="I24" s="359"/>
      <c r="J24" s="359"/>
      <c r="K24" s="359"/>
      <c r="L24" s="359"/>
      <c r="M24" s="359"/>
      <c r="N24" s="359"/>
      <c r="O24" s="359"/>
      <c r="P24" s="359"/>
      <c r="Q24" s="359"/>
    </row>
    <row r="25" spans="1:21">
      <c r="A25" s="1026"/>
      <c r="B25" s="386"/>
      <c r="C25" s="358"/>
      <c r="D25" s="359"/>
      <c r="E25" s="359"/>
      <c r="F25" s="359"/>
      <c r="G25" s="359"/>
      <c r="H25" s="359"/>
      <c r="I25" s="359"/>
      <c r="J25" s="359"/>
      <c r="K25" s="359"/>
      <c r="L25" s="359"/>
      <c r="M25" s="359"/>
      <c r="N25" s="359"/>
      <c r="O25" s="359"/>
      <c r="P25" s="359"/>
      <c r="Q25" s="359"/>
    </row>
    <row r="26" spans="1:21">
      <c r="A26" s="1026"/>
      <c r="B26" s="386"/>
      <c r="C26" s="358"/>
      <c r="D26" s="359"/>
      <c r="E26" s="359"/>
      <c r="F26" s="359"/>
      <c r="G26" s="359"/>
      <c r="H26" s="359"/>
      <c r="I26" s="359"/>
      <c r="J26" s="359"/>
      <c r="K26" s="359"/>
      <c r="L26" s="359"/>
      <c r="M26" s="359"/>
      <c r="N26" s="359"/>
      <c r="O26" s="359"/>
      <c r="P26" s="359"/>
      <c r="Q26" s="359"/>
    </row>
    <row r="27" spans="1:21">
      <c r="A27" s="1026"/>
      <c r="B27" s="386"/>
      <c r="C27" s="357"/>
      <c r="D27" s="359"/>
      <c r="E27" s="359"/>
      <c r="F27" s="359"/>
      <c r="G27" s="359"/>
      <c r="H27" s="359"/>
      <c r="I27" s="359"/>
      <c r="J27" s="359"/>
      <c r="K27" s="359"/>
      <c r="L27" s="359"/>
      <c r="M27" s="359"/>
      <c r="N27" s="359"/>
      <c r="O27" s="359"/>
      <c r="P27" s="359"/>
      <c r="Q27" s="359"/>
    </row>
    <row r="28" spans="1:21">
      <c r="A28" s="1026"/>
      <c r="B28" s="386"/>
      <c r="C28" s="358"/>
      <c r="D28" s="359"/>
      <c r="E28" s="359"/>
      <c r="F28" s="359"/>
      <c r="G28" s="359"/>
      <c r="H28" s="359"/>
      <c r="I28" s="359"/>
      <c r="J28" s="359"/>
      <c r="K28" s="359"/>
      <c r="L28" s="359"/>
      <c r="M28" s="359"/>
      <c r="N28" s="359"/>
      <c r="O28" s="359"/>
      <c r="P28" s="359"/>
      <c r="Q28" s="359"/>
    </row>
    <row r="29" spans="1:21">
      <c r="A29" s="1026"/>
      <c r="B29" s="386"/>
      <c r="C29" s="358"/>
      <c r="D29" s="359"/>
      <c r="E29" s="359"/>
      <c r="F29" s="359"/>
      <c r="G29" s="359"/>
      <c r="H29" s="359"/>
      <c r="I29" s="359"/>
      <c r="J29" s="359"/>
      <c r="K29" s="359"/>
      <c r="L29" s="359"/>
      <c r="M29" s="359"/>
      <c r="N29" s="359"/>
      <c r="O29" s="359"/>
      <c r="P29" s="359"/>
      <c r="Q29" s="359"/>
    </row>
    <row r="30" spans="1:21">
      <c r="A30" s="1026"/>
      <c r="B30" s="386"/>
      <c r="C30" s="357"/>
      <c r="D30" s="359"/>
      <c r="E30" s="359"/>
      <c r="F30" s="359"/>
      <c r="G30" s="359"/>
      <c r="H30" s="359"/>
      <c r="I30" s="359"/>
      <c r="J30" s="359"/>
      <c r="K30" s="359"/>
      <c r="L30" s="359"/>
      <c r="M30" s="359"/>
      <c r="N30" s="359"/>
      <c r="O30" s="359"/>
      <c r="P30" s="359"/>
      <c r="Q30" s="359"/>
    </row>
    <row r="31" spans="1:21">
      <c r="A31" s="1026"/>
      <c r="B31" s="386"/>
      <c r="C31" s="358"/>
      <c r="D31" s="359"/>
      <c r="E31" s="359"/>
      <c r="F31" s="359"/>
      <c r="G31" s="359"/>
      <c r="H31" s="359"/>
      <c r="I31" s="359"/>
      <c r="J31" s="359"/>
      <c r="K31" s="359"/>
      <c r="L31" s="359"/>
      <c r="M31" s="359"/>
      <c r="N31" s="359"/>
      <c r="O31" s="359"/>
      <c r="P31" s="359"/>
      <c r="Q31" s="359"/>
    </row>
    <row r="32" spans="1:21">
      <c r="A32" s="1026"/>
      <c r="B32" s="386"/>
      <c r="C32" s="358"/>
      <c r="D32" s="359"/>
      <c r="E32" s="359"/>
      <c r="F32" s="359"/>
      <c r="G32" s="359"/>
      <c r="H32" s="359"/>
      <c r="I32" s="359"/>
      <c r="J32" s="359"/>
      <c r="K32" s="359"/>
      <c r="L32" s="359"/>
      <c r="M32" s="359"/>
      <c r="N32" s="359"/>
      <c r="O32" s="359"/>
      <c r="P32" s="359"/>
      <c r="Q32" s="359"/>
    </row>
    <row r="33" spans="1:34">
      <c r="A33" s="1026"/>
      <c r="B33" s="386"/>
      <c r="C33" s="357"/>
      <c r="D33" s="359"/>
      <c r="E33" s="359"/>
      <c r="F33" s="359"/>
      <c r="G33" s="359"/>
      <c r="H33" s="359"/>
      <c r="I33" s="359"/>
      <c r="J33" s="359"/>
      <c r="K33" s="359"/>
      <c r="L33" s="359"/>
      <c r="M33" s="359"/>
      <c r="N33" s="359"/>
      <c r="O33" s="359"/>
      <c r="P33" s="359"/>
      <c r="Q33" s="359"/>
    </row>
    <row r="34" spans="1:34">
      <c r="A34" s="1026"/>
      <c r="B34" s="386"/>
      <c r="C34" s="358"/>
      <c r="D34" s="359"/>
      <c r="E34" s="359"/>
      <c r="F34" s="359"/>
      <c r="G34" s="359"/>
      <c r="H34" s="359"/>
      <c r="I34" s="359"/>
      <c r="J34" s="359"/>
      <c r="K34" s="359"/>
      <c r="L34" s="359"/>
      <c r="M34" s="359"/>
      <c r="N34" s="359"/>
      <c r="O34" s="359"/>
      <c r="P34" s="359"/>
      <c r="Q34" s="359"/>
    </row>
    <row r="35" spans="1:34">
      <c r="A35" s="1026"/>
      <c r="B35" s="386"/>
      <c r="C35" s="358"/>
      <c r="D35" s="359"/>
      <c r="E35" s="359"/>
      <c r="F35" s="359"/>
      <c r="G35" s="359"/>
      <c r="H35" s="359"/>
      <c r="I35" s="359"/>
      <c r="J35" s="359"/>
      <c r="K35" s="359"/>
      <c r="L35" s="359"/>
      <c r="M35" s="359"/>
      <c r="N35" s="359"/>
      <c r="O35" s="359"/>
      <c r="P35" s="359"/>
      <c r="Q35" s="359"/>
    </row>
    <row r="36" spans="1:34">
      <c r="A36" s="1240" t="s">
        <v>608</v>
      </c>
      <c r="B36" s="1240"/>
      <c r="C36" s="1240"/>
      <c r="D36" s="1240"/>
      <c r="E36" s="1240"/>
      <c r="F36" s="1240"/>
      <c r="G36" s="1240"/>
      <c r="H36" s="1240"/>
      <c r="I36" s="1240"/>
      <c r="J36" s="1240"/>
      <c r="K36" s="1240"/>
      <c r="L36" s="1240"/>
      <c r="M36" s="1240"/>
      <c r="N36" s="1240"/>
      <c r="O36" s="1240"/>
      <c r="P36" s="1240"/>
      <c r="Q36" s="1240"/>
      <c r="R36" s="1240"/>
      <c r="S36" s="1240"/>
      <c r="T36" s="1240"/>
      <c r="U36" s="1240"/>
      <c r="V36" s="1240"/>
      <c r="W36" s="1240"/>
      <c r="X36" s="1240"/>
      <c r="Y36" s="1240"/>
      <c r="Z36" s="1240"/>
      <c r="AA36" s="1240"/>
      <c r="AB36" s="1240"/>
      <c r="AC36" s="1240"/>
      <c r="AD36" s="1240"/>
      <c r="AE36" s="1240"/>
      <c r="AF36" s="1240"/>
      <c r="AG36" s="1240"/>
      <c r="AH36" s="1240"/>
    </row>
    <row r="37" spans="1:34" ht="15" customHeight="1">
      <c r="A37" s="1058" t="s">
        <v>522</v>
      </c>
      <c r="B37" s="1058"/>
      <c r="C37" s="1064" t="s">
        <v>580</v>
      </c>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row>
    <row r="38" spans="1:34">
      <c r="A38" s="1058"/>
      <c r="B38" s="1058"/>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row>
    <row r="39" spans="1:34">
      <c r="A39" s="1058"/>
      <c r="B39" s="1058"/>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c r="A40" s="1058"/>
      <c r="B40" s="1058"/>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row>
    <row r="41" spans="1:34">
      <c r="A41" s="1058"/>
      <c r="B41" s="1058"/>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row>
    <row r="42" spans="1:34">
      <c r="A42" s="1058"/>
      <c r="B42" s="1058"/>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row>
    <row r="43" spans="1:34">
      <c r="A43" s="1058"/>
      <c r="B43" s="1058"/>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row>
    <row r="44" spans="1:34">
      <c r="A44" s="1058"/>
      <c r="B44" s="1058"/>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row>
    <row r="45" spans="1:34">
      <c r="A45" s="1058"/>
      <c r="B45" s="1058"/>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c r="A46" s="1058"/>
      <c r="B46" s="1058"/>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c r="A47" s="1058"/>
      <c r="B47" s="1058"/>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ht="15" customHeight="1">
      <c r="A48" s="1058" t="s">
        <v>521</v>
      </c>
      <c r="B48" s="1058"/>
      <c r="C48" s="1064" t="s">
        <v>579</v>
      </c>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c r="A49" s="1058"/>
      <c r="B49" s="1058"/>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0" spans="1:34">
      <c r="A50" s="1058"/>
      <c r="B50" s="1058"/>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row>
    <row r="51" spans="1:34">
      <c r="A51" s="1058"/>
      <c r="B51" s="1058"/>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c r="AG51" s="1064"/>
      <c r="AH51" s="1064"/>
    </row>
    <row r="52" spans="1:34">
      <c r="A52" s="1058"/>
      <c r="B52" s="1058"/>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c r="AG52" s="1064"/>
      <c r="AH52" s="1064"/>
    </row>
    <row r="53" spans="1:34">
      <c r="A53" s="1058"/>
      <c r="B53" s="1058"/>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c r="AG53" s="1064"/>
      <c r="AH53" s="1064"/>
    </row>
    <row r="54" spans="1:34">
      <c r="A54" s="1058"/>
      <c r="B54" s="1058"/>
      <c r="C54" s="1064"/>
      <c r="D54" s="1064"/>
      <c r="E54" s="1064"/>
      <c r="F54" s="1064"/>
      <c r="G54" s="1064"/>
      <c r="H54" s="1064"/>
      <c r="I54" s="1064"/>
      <c r="J54" s="1064"/>
      <c r="K54" s="1064"/>
      <c r="L54" s="1064"/>
      <c r="M54" s="1064"/>
      <c r="N54" s="1064"/>
      <c r="O54" s="1064"/>
      <c r="P54" s="1064"/>
      <c r="Q54" s="1064"/>
      <c r="R54" s="1064"/>
      <c r="S54" s="1064"/>
      <c r="T54" s="1064"/>
      <c r="U54" s="1064"/>
      <c r="V54" s="1064"/>
      <c r="W54" s="1064"/>
      <c r="X54" s="1064"/>
      <c r="Y54" s="1064"/>
      <c r="Z54" s="1064"/>
      <c r="AA54" s="1064"/>
      <c r="AB54" s="1064"/>
      <c r="AC54" s="1064"/>
      <c r="AD54" s="1064"/>
      <c r="AE54" s="1064"/>
      <c r="AF54" s="1064"/>
      <c r="AG54" s="1064"/>
      <c r="AH54" s="1064"/>
    </row>
    <row r="55" spans="1:34">
      <c r="A55" s="1058"/>
      <c r="B55" s="1058"/>
      <c r="C55" s="1064"/>
      <c r="D55" s="1064"/>
      <c r="E55" s="1064"/>
      <c r="F55" s="1064"/>
      <c r="G55" s="1064"/>
      <c r="H55" s="1064"/>
      <c r="I55" s="1064"/>
      <c r="J55" s="1064"/>
      <c r="K55" s="1064"/>
      <c r="L55" s="1064"/>
      <c r="M55" s="1064"/>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row>
    <row r="56" spans="1:34">
      <c r="A56" s="1058"/>
      <c r="B56" s="1058"/>
      <c r="C56" s="1064"/>
      <c r="D56" s="1064"/>
      <c r="E56" s="1064"/>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1064"/>
      <c r="AC56" s="1064"/>
      <c r="AD56" s="1064"/>
      <c r="AE56" s="1064"/>
      <c r="AF56" s="1064"/>
      <c r="AG56" s="1064"/>
      <c r="AH56" s="1064"/>
    </row>
    <row r="57" spans="1:34">
      <c r="A57" s="1058"/>
      <c r="B57" s="1058"/>
      <c r="C57" s="1064"/>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4"/>
      <c r="Z57" s="1064"/>
      <c r="AA57" s="1064"/>
      <c r="AB57" s="1064"/>
      <c r="AC57" s="1064"/>
      <c r="AD57" s="1064"/>
      <c r="AE57" s="1064"/>
      <c r="AF57" s="1064"/>
      <c r="AG57" s="1064"/>
      <c r="AH57" s="1064"/>
    </row>
    <row r="58" spans="1:34">
      <c r="A58" s="1058"/>
      <c r="B58" s="1058"/>
      <c r="C58" s="1064"/>
      <c r="D58" s="1064"/>
      <c r="E58" s="1064"/>
      <c r="F58" s="1064"/>
      <c r="G58" s="1064"/>
      <c r="H58" s="1064"/>
      <c r="I58" s="1064"/>
      <c r="J58" s="1064"/>
      <c r="K58" s="1064"/>
      <c r="L58" s="1064"/>
      <c r="M58" s="1064"/>
      <c r="N58" s="1064"/>
      <c r="O58" s="1064"/>
      <c r="P58" s="1064"/>
      <c r="Q58" s="1064"/>
      <c r="R58" s="1064"/>
      <c r="S58" s="1064"/>
      <c r="T58" s="1064"/>
      <c r="U58" s="1064"/>
      <c r="V58" s="1064"/>
      <c r="W58" s="1064"/>
      <c r="X58" s="1064"/>
      <c r="Y58" s="1064"/>
      <c r="Z58" s="1064"/>
      <c r="AA58" s="1064"/>
      <c r="AB58" s="1064"/>
      <c r="AC58" s="1064"/>
      <c r="AD58" s="1064"/>
      <c r="AE58" s="1064"/>
      <c r="AF58" s="1064"/>
      <c r="AG58" s="1064"/>
      <c r="AH58" s="1064"/>
    </row>
    <row r="59" spans="1:34">
      <c r="A59" s="1058"/>
      <c r="B59" s="1058"/>
      <c r="C59" s="1064"/>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1064"/>
      <c r="AC59" s="1064"/>
      <c r="AD59" s="1064"/>
      <c r="AE59" s="1064"/>
      <c r="AF59" s="1064"/>
      <c r="AG59" s="1064"/>
      <c r="AH59" s="1064"/>
    </row>
    <row r="60" spans="1:34">
      <c r="A60" s="1058"/>
      <c r="B60" s="1058"/>
      <c r="C60" s="1064"/>
      <c r="D60" s="106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c r="AE60" s="1064"/>
      <c r="AF60" s="1064"/>
      <c r="AG60" s="1064"/>
      <c r="AH60" s="1064"/>
    </row>
    <row r="61" spans="1:34" ht="15" customHeight="1">
      <c r="A61" s="1058" t="s">
        <v>520</v>
      </c>
      <c r="B61" s="1058"/>
      <c r="C61" s="1064" t="s">
        <v>578</v>
      </c>
      <c r="D61" s="1064"/>
      <c r="E61" s="1064"/>
      <c r="F61" s="1064"/>
      <c r="G61" s="1064"/>
      <c r="H61" s="1064"/>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4"/>
      <c r="AE61" s="1064"/>
      <c r="AF61" s="1064"/>
      <c r="AG61" s="1064"/>
      <c r="AH61" s="1064"/>
    </row>
    <row r="62" spans="1:34">
      <c r="A62" s="1058"/>
      <c r="B62" s="1058"/>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row>
    <row r="63" spans="1:34">
      <c r="A63" s="1058"/>
      <c r="B63" s="1058"/>
      <c r="C63" s="1064"/>
      <c r="D63" s="1064"/>
      <c r="E63" s="1064"/>
      <c r="F63" s="1064"/>
      <c r="G63" s="1064"/>
      <c r="H63" s="1064"/>
      <c r="I63" s="1064"/>
      <c r="J63" s="1064"/>
      <c r="K63" s="1064"/>
      <c r="L63" s="1064"/>
      <c r="M63" s="1064"/>
      <c r="N63" s="1064"/>
      <c r="O63" s="1064"/>
      <c r="P63" s="1064"/>
      <c r="Q63" s="1064"/>
      <c r="R63" s="1064"/>
      <c r="S63" s="1064"/>
      <c r="T63" s="1064"/>
      <c r="U63" s="1064"/>
      <c r="V63" s="1064"/>
      <c r="W63" s="1064"/>
      <c r="X63" s="1064"/>
      <c r="Y63" s="1064"/>
      <c r="Z63" s="1064"/>
      <c r="AA63" s="1064"/>
      <c r="AB63" s="1064"/>
      <c r="AC63" s="1064"/>
      <c r="AD63" s="1064"/>
      <c r="AE63" s="1064"/>
      <c r="AF63" s="1064"/>
      <c r="AG63" s="1064"/>
      <c r="AH63" s="1064"/>
    </row>
    <row r="64" spans="1:34">
      <c r="A64" s="1058"/>
      <c r="B64" s="1058"/>
      <c r="C64" s="1064"/>
      <c r="D64" s="1064"/>
      <c r="E64" s="1064"/>
      <c r="F64" s="1064"/>
      <c r="G64" s="1064"/>
      <c r="H64" s="1064"/>
      <c r="I64" s="1064"/>
      <c r="J64" s="1064"/>
      <c r="K64" s="1064"/>
      <c r="L64" s="1064"/>
      <c r="M64" s="1064"/>
      <c r="N64" s="1064"/>
      <c r="O64" s="1064"/>
      <c r="P64" s="1064"/>
      <c r="Q64" s="1064"/>
      <c r="R64" s="1064"/>
      <c r="S64" s="1064"/>
      <c r="T64" s="1064"/>
      <c r="U64" s="1064"/>
      <c r="V64" s="1064"/>
      <c r="W64" s="1064"/>
      <c r="X64" s="1064"/>
      <c r="Y64" s="1064"/>
      <c r="Z64" s="1064"/>
      <c r="AA64" s="1064"/>
      <c r="AB64" s="1064"/>
      <c r="AC64" s="1064"/>
      <c r="AD64" s="1064"/>
      <c r="AE64" s="1064"/>
      <c r="AF64" s="1064"/>
      <c r="AG64" s="1064"/>
      <c r="AH64" s="1064"/>
    </row>
    <row r="65" spans="1:34">
      <c r="A65" s="1058"/>
      <c r="B65" s="1058"/>
      <c r="C65" s="1064"/>
      <c r="D65" s="1064"/>
      <c r="E65" s="1064"/>
      <c r="F65" s="1064"/>
      <c r="G65" s="1064"/>
      <c r="H65" s="1064"/>
      <c r="I65" s="1064"/>
      <c r="J65" s="1064"/>
      <c r="K65" s="1064"/>
      <c r="L65" s="1064"/>
      <c r="M65" s="1064"/>
      <c r="N65" s="1064"/>
      <c r="O65" s="1064"/>
      <c r="P65" s="1064"/>
      <c r="Q65" s="1064"/>
      <c r="R65" s="1064"/>
      <c r="S65" s="1064"/>
      <c r="T65" s="1064"/>
      <c r="U65" s="1064"/>
      <c r="V65" s="1064"/>
      <c r="W65" s="1064"/>
      <c r="X65" s="1064"/>
      <c r="Y65" s="1064"/>
      <c r="Z65" s="1064"/>
      <c r="AA65" s="1064"/>
      <c r="AB65" s="1064"/>
      <c r="AC65" s="1064"/>
      <c r="AD65" s="1064"/>
      <c r="AE65" s="1064"/>
      <c r="AF65" s="1064"/>
      <c r="AG65" s="1064"/>
      <c r="AH65" s="1064"/>
    </row>
    <row r="66" spans="1:34">
      <c r="A66" s="1058"/>
      <c r="B66" s="1058"/>
      <c r="C66" s="1064"/>
      <c r="D66" s="1064"/>
      <c r="E66" s="1064"/>
      <c r="F66" s="1064"/>
      <c r="G66" s="1064"/>
      <c r="H66" s="1064"/>
      <c r="I66" s="1064"/>
      <c r="J66" s="1064"/>
      <c r="K66" s="1064"/>
      <c r="L66" s="1064"/>
      <c r="M66" s="1064"/>
      <c r="N66" s="1064"/>
      <c r="O66" s="1064"/>
      <c r="P66" s="1064"/>
      <c r="Q66" s="1064"/>
      <c r="R66" s="1064"/>
      <c r="S66" s="1064"/>
      <c r="T66" s="1064"/>
      <c r="U66" s="1064"/>
      <c r="V66" s="1064"/>
      <c r="W66" s="1064"/>
      <c r="X66" s="1064"/>
      <c r="Y66" s="1064"/>
      <c r="Z66" s="1064"/>
      <c r="AA66" s="1064"/>
      <c r="AB66" s="1064"/>
      <c r="AC66" s="1064"/>
      <c r="AD66" s="1064"/>
      <c r="AE66" s="1064"/>
      <c r="AF66" s="1064"/>
      <c r="AG66" s="1064"/>
      <c r="AH66" s="1064"/>
    </row>
    <row r="67" spans="1:34">
      <c r="A67" s="1058"/>
      <c r="B67" s="1058"/>
      <c r="C67" s="1064"/>
      <c r="D67" s="1064"/>
      <c r="E67" s="1064"/>
      <c r="F67" s="1064"/>
      <c r="G67" s="1064"/>
      <c r="H67" s="1064"/>
      <c r="I67" s="1064"/>
      <c r="J67" s="1064"/>
      <c r="K67" s="1064"/>
      <c r="L67" s="1064"/>
      <c r="M67" s="1064"/>
      <c r="N67" s="1064"/>
      <c r="O67" s="1064"/>
      <c r="P67" s="1064"/>
      <c r="Q67" s="1064"/>
      <c r="R67" s="1064"/>
      <c r="S67" s="1064"/>
      <c r="T67" s="1064"/>
      <c r="U67" s="1064"/>
      <c r="V67" s="1064"/>
      <c r="W67" s="1064"/>
      <c r="X67" s="1064"/>
      <c r="Y67" s="1064"/>
      <c r="Z67" s="1064"/>
      <c r="AA67" s="1064"/>
      <c r="AB67" s="1064"/>
      <c r="AC67" s="1064"/>
      <c r="AD67" s="1064"/>
      <c r="AE67" s="1064"/>
      <c r="AF67" s="1064"/>
      <c r="AG67" s="1064"/>
      <c r="AH67" s="1064"/>
    </row>
    <row r="68" spans="1:34">
      <c r="A68" s="1058"/>
      <c r="B68" s="1058"/>
      <c r="C68" s="1064"/>
      <c r="D68" s="1064"/>
      <c r="E68" s="1064"/>
      <c r="F68" s="1064"/>
      <c r="G68" s="1064"/>
      <c r="H68" s="1064"/>
      <c r="I68" s="1064"/>
      <c r="J68" s="1064"/>
      <c r="K68" s="1064"/>
      <c r="L68" s="1064"/>
      <c r="M68" s="1064"/>
      <c r="N68" s="1064"/>
      <c r="O68" s="1064"/>
      <c r="P68" s="1064"/>
      <c r="Q68" s="1064"/>
      <c r="R68" s="1064"/>
      <c r="S68" s="1064"/>
      <c r="T68" s="1064"/>
      <c r="U68" s="1064"/>
      <c r="V68" s="1064"/>
      <c r="W68" s="1064"/>
      <c r="X68" s="1064"/>
      <c r="Y68" s="1064"/>
      <c r="Z68" s="1064"/>
      <c r="AA68" s="1064"/>
      <c r="AB68" s="1064"/>
      <c r="AC68" s="1064"/>
      <c r="AD68" s="1064"/>
      <c r="AE68" s="1064"/>
      <c r="AF68" s="1064"/>
      <c r="AG68" s="1064"/>
      <c r="AH68" s="1064"/>
    </row>
    <row r="69" spans="1:34">
      <c r="A69" s="1058"/>
      <c r="B69" s="1058"/>
      <c r="C69" s="1064"/>
      <c r="D69" s="1064"/>
      <c r="E69" s="1064"/>
      <c r="F69" s="1064"/>
      <c r="G69" s="1064"/>
      <c r="H69" s="1064"/>
      <c r="I69" s="1064"/>
      <c r="J69" s="1064"/>
      <c r="K69" s="1064"/>
      <c r="L69" s="1064"/>
      <c r="M69" s="1064"/>
      <c r="N69" s="1064"/>
      <c r="O69" s="1064"/>
      <c r="P69" s="1064"/>
      <c r="Q69" s="1064"/>
      <c r="R69" s="1064"/>
      <c r="S69" s="1064"/>
      <c r="T69" s="1064"/>
      <c r="U69" s="1064"/>
      <c r="V69" s="1064"/>
      <c r="W69" s="1064"/>
      <c r="X69" s="1064"/>
      <c r="Y69" s="1064"/>
      <c r="Z69" s="1064"/>
      <c r="AA69" s="1064"/>
      <c r="AB69" s="1064"/>
      <c r="AC69" s="1064"/>
      <c r="AD69" s="1064"/>
      <c r="AE69" s="1064"/>
      <c r="AF69" s="1064"/>
      <c r="AG69" s="1064"/>
      <c r="AH69" s="1064"/>
    </row>
    <row r="70" spans="1:34">
      <c r="A70" s="1058"/>
      <c r="B70" s="1058"/>
      <c r="C70" s="1064"/>
      <c r="D70" s="1064"/>
      <c r="E70" s="1064"/>
      <c r="F70" s="1064"/>
      <c r="G70" s="1064"/>
      <c r="H70" s="1064"/>
      <c r="I70" s="1064"/>
      <c r="J70" s="1064"/>
      <c r="K70" s="1064"/>
      <c r="L70" s="1064"/>
      <c r="M70" s="1064"/>
      <c r="N70" s="1064"/>
      <c r="O70" s="1064"/>
      <c r="P70" s="1064"/>
      <c r="Q70" s="1064"/>
      <c r="R70" s="1064"/>
      <c r="S70" s="1064"/>
      <c r="T70" s="1064"/>
      <c r="U70" s="1064"/>
      <c r="V70" s="1064"/>
      <c r="W70" s="1064"/>
      <c r="X70" s="1064"/>
      <c r="Y70" s="1064"/>
      <c r="Z70" s="1064"/>
      <c r="AA70" s="1064"/>
      <c r="AB70" s="1064"/>
      <c r="AC70" s="1064"/>
      <c r="AD70" s="1064"/>
      <c r="AE70" s="1064"/>
      <c r="AF70" s="1064"/>
      <c r="AG70" s="1064"/>
      <c r="AH70" s="1064"/>
    </row>
    <row r="71" spans="1:34">
      <c r="A71" s="1058"/>
      <c r="B71" s="1058"/>
      <c r="C71" s="1064"/>
      <c r="D71" s="1064"/>
      <c r="E71" s="1064"/>
      <c r="F71" s="1064"/>
      <c r="G71" s="1064"/>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row>
    <row r="74" spans="1:34">
      <c r="A74" s="297" t="s">
        <v>256</v>
      </c>
      <c r="B74" s="297"/>
      <c r="C74" s="297"/>
      <c r="D74" s="297"/>
      <c r="E74" s="297"/>
      <c r="F74" s="297"/>
      <c r="G74" s="297"/>
      <c r="H74" s="297"/>
      <c r="I74" s="297"/>
      <c r="J74" s="297"/>
      <c r="K74" s="297"/>
      <c r="L74" s="297"/>
      <c r="M74" s="297"/>
      <c r="N74" s="297"/>
      <c r="O74" s="297"/>
      <c r="P74" s="297"/>
      <c r="Q74" s="297"/>
    </row>
    <row r="75" spans="1:34">
      <c r="A75" s="296" t="s">
        <v>519</v>
      </c>
      <c r="B75" s="296"/>
      <c r="C75" s="296"/>
      <c r="D75" s="296"/>
      <c r="E75" s="296"/>
      <c r="F75" s="296"/>
      <c r="G75" s="296"/>
      <c r="H75" s="296"/>
      <c r="I75" s="296"/>
      <c r="J75" s="296"/>
      <c r="K75" s="296"/>
      <c r="L75" s="296"/>
      <c r="M75" s="296"/>
      <c r="N75" s="296"/>
      <c r="O75" s="296"/>
      <c r="P75" s="296"/>
      <c r="Q75" s="296"/>
    </row>
  </sheetData>
  <mergeCells count="80">
    <mergeCell ref="A5:D5"/>
    <mergeCell ref="E5:L5"/>
    <mergeCell ref="M5:Q5"/>
    <mergeCell ref="R6:U6"/>
    <mergeCell ref="V6:Y6"/>
    <mergeCell ref="E6:L6"/>
    <mergeCell ref="A6:D6"/>
    <mergeCell ref="M6:Q6"/>
    <mergeCell ref="R5:U5"/>
    <mergeCell ref="V5:Y5"/>
    <mergeCell ref="A9:D9"/>
    <mergeCell ref="M9:Q9"/>
    <mergeCell ref="R8:S8"/>
    <mergeCell ref="M7:Q8"/>
    <mergeCell ref="E7:L8"/>
    <mergeCell ref="A7:D8"/>
    <mergeCell ref="R7:AH7"/>
    <mergeCell ref="W8:X8"/>
    <mergeCell ref="AB8:AC8"/>
    <mergeCell ref="AD8:AE8"/>
    <mergeCell ref="AG8:AH8"/>
    <mergeCell ref="R9:S9"/>
    <mergeCell ref="W9:X9"/>
    <mergeCell ref="AB9:AC9"/>
    <mergeCell ref="AD9:AE9"/>
    <mergeCell ref="AG9:AH9"/>
    <mergeCell ref="Z5:AC5"/>
    <mergeCell ref="AD5:AH5"/>
    <mergeCell ref="Z6:AC6"/>
    <mergeCell ref="AD6:AH6"/>
    <mergeCell ref="K10:L11"/>
    <mergeCell ref="AG10:AG11"/>
    <mergeCell ref="E9:L9"/>
    <mergeCell ref="E12:G12"/>
    <mergeCell ref="I12:J12"/>
    <mergeCell ref="K12:L14"/>
    <mergeCell ref="B13:D13"/>
    <mergeCell ref="E13:G13"/>
    <mergeCell ref="I13:J13"/>
    <mergeCell ref="B14:D14"/>
    <mergeCell ref="E14:G14"/>
    <mergeCell ref="I14:J14"/>
    <mergeCell ref="C37:AH47"/>
    <mergeCell ref="C48:AH60"/>
    <mergeCell ref="A48:B60"/>
    <mergeCell ref="A10:D11"/>
    <mergeCell ref="E10:G11"/>
    <mergeCell ref="H10:H11"/>
    <mergeCell ref="I10:J11"/>
    <mergeCell ref="A12:A14"/>
    <mergeCell ref="A30:A32"/>
    <mergeCell ref="A33:A35"/>
    <mergeCell ref="A36:AH36"/>
    <mergeCell ref="A24:A26"/>
    <mergeCell ref="A27:A29"/>
    <mergeCell ref="A37:B47"/>
    <mergeCell ref="AH10:AH11"/>
    <mergeCell ref="B12:D12"/>
    <mergeCell ref="C18:D20"/>
    <mergeCell ref="E18:F20"/>
    <mergeCell ref="G18:H20"/>
    <mergeCell ref="N18:P18"/>
    <mergeCell ref="N19:P19"/>
    <mergeCell ref="N20:P20"/>
    <mergeCell ref="A61:B71"/>
    <mergeCell ref="A4:AH4"/>
    <mergeCell ref="A3:AH3"/>
    <mergeCell ref="A1:AH1"/>
    <mergeCell ref="A15:L15"/>
    <mergeCell ref="M15:P15"/>
    <mergeCell ref="Q15:T15"/>
    <mergeCell ref="U15:X15"/>
    <mergeCell ref="Y15:AB15"/>
    <mergeCell ref="AC15:AF15"/>
    <mergeCell ref="M10:P10"/>
    <mergeCell ref="Q10:T10"/>
    <mergeCell ref="U10:X10"/>
    <mergeCell ref="Y10:AB10"/>
    <mergeCell ref="AC10:AF10"/>
    <mergeCell ref="C61:AH71"/>
  </mergeCells>
  <conditionalFormatting sqref="AH15">
    <cfRule type="cellIs" dxfId="69" priority="1" operator="between">
      <formula>0.2</formula>
      <formula>0.35</formula>
    </cfRule>
    <cfRule type="cellIs" dxfId="68" priority="2" operator="between">
      <formula>0.35</formula>
      <formula>0.4</formula>
    </cfRule>
    <cfRule type="cellIs" dxfId="67" priority="3" operator="between">
      <formula>0.15</formula>
      <formula>0.2</formula>
    </cfRule>
    <cfRule type="cellIs" dxfId="66" priority="4" operator="between">
      <formula>0.1</formula>
      <formula>0.15</formula>
    </cfRule>
    <cfRule type="cellIs" dxfId="65" priority="5" operator="lessThan">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88"/>
  <sheetViews>
    <sheetView showGridLines="0" topLeftCell="A13" zoomScale="54" zoomScaleNormal="54" workbookViewId="0">
      <selection activeCell="V85" sqref="V85"/>
    </sheetView>
  </sheetViews>
  <sheetFormatPr baseColWidth="10" defaultColWidth="11.5546875" defaultRowHeight="15"/>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9" style="295" bestFit="1"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9.88671875" style="295" customWidth="1"/>
    <col min="17" max="17" width="11.109375" style="295" bestFit="1" customWidth="1"/>
    <col min="18" max="18" width="7" style="295" customWidth="1"/>
    <col min="19" max="19" width="4.109375" style="295" customWidth="1"/>
    <col min="20" max="20" width="9.109375" style="295" customWidth="1"/>
    <col min="21" max="21" width="10.88671875" style="295" customWidth="1"/>
    <col min="22" max="22" width="9.88671875" style="295" customWidth="1"/>
    <col min="23" max="23" width="4.88671875" style="295" customWidth="1"/>
    <col min="24" max="24" width="7.109375" style="295" bestFit="1" customWidth="1"/>
    <col min="25" max="25" width="9.5546875" style="295" customWidth="1"/>
    <col min="26" max="26" width="11" style="295" customWidth="1"/>
    <col min="27" max="27" width="11.33203125" style="295" customWidth="1"/>
    <col min="28" max="28" width="7.109375" style="295" bestFit="1" customWidth="1"/>
    <col min="29" max="29" width="3.6640625" style="295" customWidth="1"/>
    <col min="30" max="30" width="7.6640625" style="295" customWidth="1"/>
    <col min="31" max="31" width="4.109375" style="295" customWidth="1"/>
    <col min="32" max="32" width="11.44140625" style="295" customWidth="1"/>
    <col min="33" max="33" width="4.5546875" style="295" bestFit="1" customWidth="1"/>
    <col min="34" max="34" width="6.44140625" style="295" bestFit="1" customWidth="1"/>
    <col min="35" max="16384" width="11.5546875" style="295"/>
  </cols>
  <sheetData>
    <row r="1" spans="1:34" ht="128.25" customHeight="1">
      <c r="A1" s="948" t="s">
        <v>533</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row>
    <row r="4" spans="1:34" ht="38.25" customHeight="1">
      <c r="A4" s="967" t="s">
        <v>26</v>
      </c>
      <c r="B4" s="967"/>
      <c r="C4" s="967"/>
      <c r="D4" s="967"/>
      <c r="E4" s="967"/>
      <c r="F4" s="967"/>
      <c r="G4" s="967"/>
      <c r="H4" s="967"/>
      <c r="I4" s="967"/>
      <c r="J4" s="967"/>
      <c r="K4" s="967"/>
      <c r="L4" s="967"/>
      <c r="M4" s="967"/>
      <c r="N4" s="967"/>
      <c r="O4" s="967"/>
      <c r="P4" s="967"/>
      <c r="Q4" s="967"/>
      <c r="R4" s="967"/>
      <c r="S4" s="967"/>
      <c r="T4" s="967"/>
      <c r="U4" s="967"/>
      <c r="V4" s="967"/>
      <c r="W4" s="967"/>
      <c r="X4" s="967"/>
      <c r="Y4" s="967"/>
      <c r="Z4" s="967"/>
      <c r="AA4" s="967"/>
      <c r="AB4" s="967"/>
      <c r="AC4" s="967"/>
      <c r="AD4" s="967"/>
      <c r="AE4" s="967"/>
      <c r="AF4" s="967"/>
      <c r="AG4" s="967"/>
      <c r="AH4" s="967"/>
    </row>
    <row r="5" spans="1:34" ht="15" customHeight="1">
      <c r="A5" s="952" t="s">
        <v>1</v>
      </c>
      <c r="B5" s="952"/>
      <c r="C5" s="952"/>
      <c r="D5" s="952"/>
      <c r="E5" s="953" t="s">
        <v>2</v>
      </c>
      <c r="F5" s="953"/>
      <c r="G5" s="953"/>
      <c r="H5" s="953"/>
      <c r="I5" s="953"/>
      <c r="J5" s="953"/>
      <c r="K5" s="953"/>
      <c r="L5" s="953"/>
      <c r="M5" s="954" t="s">
        <v>3</v>
      </c>
      <c r="N5" s="954"/>
      <c r="O5" s="954"/>
      <c r="P5" s="954"/>
      <c r="Q5" s="954"/>
      <c r="R5" s="955" t="s">
        <v>590</v>
      </c>
      <c r="S5" s="955"/>
      <c r="T5" s="955"/>
      <c r="U5" s="955"/>
      <c r="V5" s="956" t="s">
        <v>591</v>
      </c>
      <c r="W5" s="956"/>
      <c r="X5" s="956"/>
      <c r="Y5" s="956"/>
      <c r="Z5" s="957" t="s">
        <v>5</v>
      </c>
      <c r="AA5" s="957"/>
      <c r="AB5" s="957"/>
      <c r="AC5" s="957"/>
      <c r="AD5" s="958" t="s">
        <v>6</v>
      </c>
      <c r="AE5" s="958"/>
      <c r="AF5" s="958"/>
      <c r="AG5" s="958"/>
      <c r="AH5" s="958"/>
    </row>
    <row r="6" spans="1:34" s="305" customFormat="1" ht="130.5" customHeight="1">
      <c r="A6" s="966" t="s">
        <v>141</v>
      </c>
      <c r="B6" s="966"/>
      <c r="C6" s="966"/>
      <c r="D6" s="966"/>
      <c r="E6" s="967" t="s">
        <v>142</v>
      </c>
      <c r="F6" s="967"/>
      <c r="G6" s="967"/>
      <c r="H6" s="967"/>
      <c r="I6" s="967"/>
      <c r="J6" s="967"/>
      <c r="K6" s="967"/>
      <c r="L6" s="967"/>
      <c r="M6" s="967" t="s">
        <v>143</v>
      </c>
      <c r="N6" s="967"/>
      <c r="O6" s="967"/>
      <c r="P6" s="967"/>
      <c r="Q6" s="967"/>
      <c r="R6" s="1128" t="s">
        <v>589</v>
      </c>
      <c r="S6" s="1218"/>
      <c r="T6" s="1218"/>
      <c r="U6" s="1129"/>
      <c r="V6" s="1230" t="s">
        <v>621</v>
      </c>
      <c r="W6" s="1231"/>
      <c r="X6" s="1231"/>
      <c r="Y6" s="1232"/>
      <c r="Z6" s="968" t="s">
        <v>144</v>
      </c>
      <c r="AA6" s="968"/>
      <c r="AB6" s="968"/>
      <c r="AC6" s="968"/>
      <c r="AD6" s="1128" t="s">
        <v>620</v>
      </c>
      <c r="AE6" s="1218"/>
      <c r="AF6" s="1218"/>
      <c r="AG6" s="1218"/>
      <c r="AH6" s="1129"/>
    </row>
    <row r="7" spans="1:34" ht="21.75" customHeight="1">
      <c r="A7" s="969" t="s">
        <v>7</v>
      </c>
      <c r="B7" s="969"/>
      <c r="C7" s="969"/>
      <c r="D7" s="969"/>
      <c r="E7" s="971" t="s">
        <v>8</v>
      </c>
      <c r="F7" s="971"/>
      <c r="G7" s="971"/>
      <c r="H7" s="971"/>
      <c r="I7" s="971"/>
      <c r="J7" s="971"/>
      <c r="K7" s="971"/>
      <c r="L7" s="971"/>
      <c r="M7" s="973" t="s">
        <v>12</v>
      </c>
      <c r="N7" s="973"/>
      <c r="O7" s="973"/>
      <c r="P7" s="973"/>
      <c r="Q7" s="974"/>
      <c r="R7" s="1187" t="s">
        <v>4</v>
      </c>
      <c r="S7" s="1187"/>
      <c r="T7" s="1187"/>
      <c r="U7" s="1187"/>
      <c r="V7" s="1187"/>
      <c r="W7" s="1187"/>
      <c r="X7" s="1187"/>
      <c r="Y7" s="1187"/>
      <c r="Z7" s="1187"/>
      <c r="AA7" s="1187"/>
      <c r="AB7" s="1187"/>
      <c r="AC7" s="1187"/>
      <c r="AD7" s="1187"/>
      <c r="AE7" s="1187"/>
      <c r="AF7" s="1187"/>
      <c r="AG7" s="1187"/>
      <c r="AH7" s="1187"/>
    </row>
    <row r="8" spans="1:34" ht="49.5" customHeight="1">
      <c r="A8" s="970"/>
      <c r="B8" s="970"/>
      <c r="C8" s="970"/>
      <c r="D8" s="970"/>
      <c r="E8" s="972"/>
      <c r="F8" s="972"/>
      <c r="G8" s="972"/>
      <c r="H8" s="972"/>
      <c r="I8" s="972"/>
      <c r="J8" s="972"/>
      <c r="K8" s="972"/>
      <c r="L8" s="972"/>
      <c r="M8" s="975"/>
      <c r="N8" s="975"/>
      <c r="O8" s="975"/>
      <c r="P8" s="975"/>
      <c r="Q8" s="976"/>
      <c r="R8" s="1185" t="s">
        <v>592</v>
      </c>
      <c r="S8" s="1185"/>
      <c r="T8" s="330" t="s">
        <v>593</v>
      </c>
      <c r="U8" s="330" t="s">
        <v>594</v>
      </c>
      <c r="V8" s="330" t="s">
        <v>595</v>
      </c>
      <c r="W8" s="1185" t="s">
        <v>596</v>
      </c>
      <c r="X8" s="1185"/>
      <c r="Y8" s="330" t="s">
        <v>597</v>
      </c>
      <c r="Z8" s="330" t="s">
        <v>598</v>
      </c>
      <c r="AA8" s="330" t="s">
        <v>599</v>
      </c>
      <c r="AB8" s="1202" t="s">
        <v>600</v>
      </c>
      <c r="AC8" s="1203"/>
      <c r="AD8" s="1202" t="s">
        <v>601</v>
      </c>
      <c r="AE8" s="1203"/>
      <c r="AF8" s="330" t="s">
        <v>602</v>
      </c>
      <c r="AG8" s="1202" t="s">
        <v>603</v>
      </c>
      <c r="AH8" s="1203"/>
    </row>
    <row r="9" spans="1:34" ht="38.25" customHeight="1">
      <c r="A9" s="959" t="s">
        <v>145</v>
      </c>
      <c r="B9" s="959"/>
      <c r="C9" s="959"/>
      <c r="D9" s="959"/>
      <c r="E9" s="960" t="s">
        <v>146</v>
      </c>
      <c r="F9" s="961"/>
      <c r="G9" s="961"/>
      <c r="H9" s="961"/>
      <c r="I9" s="961"/>
      <c r="J9" s="961"/>
      <c r="K9" s="961"/>
      <c r="L9" s="962"/>
      <c r="M9" s="1204" t="s">
        <v>22</v>
      </c>
      <c r="N9" s="1204"/>
      <c r="O9" s="1204"/>
      <c r="P9" s="1204"/>
      <c r="Q9" s="1204"/>
      <c r="R9" s="990"/>
      <c r="S9" s="991"/>
      <c r="T9" s="304"/>
      <c r="U9" s="304" t="s">
        <v>531</v>
      </c>
      <c r="V9" s="304"/>
      <c r="W9" s="990"/>
      <c r="X9" s="991"/>
      <c r="Y9" s="304"/>
      <c r="Z9" s="304"/>
      <c r="AA9" s="304"/>
      <c r="AB9" s="990"/>
      <c r="AC9" s="991"/>
      <c r="AD9" s="990"/>
      <c r="AE9" s="991"/>
      <c r="AF9" s="304" t="s">
        <v>531</v>
      </c>
      <c r="AG9" s="990"/>
      <c r="AH9" s="991"/>
    </row>
    <row r="10" spans="1:34" s="301" customFormat="1" ht="15" customHeight="1">
      <c r="A10" s="981" t="s">
        <v>500</v>
      </c>
      <c r="B10" s="981"/>
      <c r="C10" s="981"/>
      <c r="D10" s="981"/>
      <c r="E10" s="1052" t="s">
        <v>530</v>
      </c>
      <c r="F10" s="1052"/>
      <c r="G10" s="1052"/>
      <c r="H10" s="984" t="s">
        <v>10</v>
      </c>
      <c r="I10" s="985" t="s">
        <v>529</v>
      </c>
      <c r="J10" s="985"/>
      <c r="K10" s="986" t="s">
        <v>528</v>
      </c>
      <c r="L10" s="986"/>
      <c r="M10" s="987">
        <v>2018</v>
      </c>
      <c r="N10" s="988"/>
      <c r="O10" s="988"/>
      <c r="P10" s="988"/>
      <c r="Q10" s="988">
        <v>2019</v>
      </c>
      <c r="R10" s="988"/>
      <c r="S10" s="988"/>
      <c r="T10" s="988"/>
      <c r="U10" s="988">
        <v>2020</v>
      </c>
      <c r="V10" s="988"/>
      <c r="W10" s="988"/>
      <c r="X10" s="988"/>
      <c r="Y10" s="988">
        <v>2021</v>
      </c>
      <c r="Z10" s="988"/>
      <c r="AA10" s="988"/>
      <c r="AB10" s="988"/>
      <c r="AC10" s="988">
        <v>2022</v>
      </c>
      <c r="AD10" s="988"/>
      <c r="AE10" s="988"/>
      <c r="AF10" s="988"/>
      <c r="AG10" s="989" t="s">
        <v>534</v>
      </c>
      <c r="AH10" s="979" t="s">
        <v>607</v>
      </c>
    </row>
    <row r="11" spans="1:34" s="301" customFormat="1" ht="15" customHeight="1">
      <c r="A11" s="981"/>
      <c r="B11" s="981"/>
      <c r="C11" s="981"/>
      <c r="D11" s="981"/>
      <c r="E11" s="1052"/>
      <c r="F11" s="1052"/>
      <c r="G11" s="1052"/>
      <c r="H11" s="984"/>
      <c r="I11" s="985"/>
      <c r="J11" s="985"/>
      <c r="K11" s="986"/>
      <c r="L11" s="986"/>
      <c r="M11" s="384" t="s">
        <v>23</v>
      </c>
      <c r="N11" s="384" t="s">
        <v>24</v>
      </c>
      <c r="O11" s="384" t="s">
        <v>25</v>
      </c>
      <c r="P11" s="384" t="s">
        <v>609</v>
      </c>
      <c r="Q11" s="384" t="s">
        <v>23</v>
      </c>
      <c r="R11" s="384" t="s">
        <v>24</v>
      </c>
      <c r="S11" s="384" t="s">
        <v>25</v>
      </c>
      <c r="T11" s="384" t="s">
        <v>609</v>
      </c>
      <c r="U11" s="384" t="s">
        <v>23</v>
      </c>
      <c r="V11" s="384" t="s">
        <v>24</v>
      </c>
      <c r="W11" s="384" t="s">
        <v>25</v>
      </c>
      <c r="X11" s="384" t="s">
        <v>609</v>
      </c>
      <c r="Y11" s="384" t="s">
        <v>23</v>
      </c>
      <c r="Z11" s="384" t="s">
        <v>24</v>
      </c>
      <c r="AA11" s="384" t="s">
        <v>25</v>
      </c>
      <c r="AB11" s="384" t="s">
        <v>609</v>
      </c>
      <c r="AC11" s="384" t="s">
        <v>23</v>
      </c>
      <c r="AD11" s="384" t="s">
        <v>24</v>
      </c>
      <c r="AE11" s="384" t="s">
        <v>25</v>
      </c>
      <c r="AF11" s="385" t="s">
        <v>609</v>
      </c>
      <c r="AG11" s="989"/>
      <c r="AH11" s="980"/>
    </row>
    <row r="12" spans="1:34" s="301" customFormat="1" ht="44.25" customHeight="1">
      <c r="A12" s="1105" t="s">
        <v>606</v>
      </c>
      <c r="B12" s="968" t="s">
        <v>588</v>
      </c>
      <c r="C12" s="968"/>
      <c r="D12" s="968"/>
      <c r="E12" s="1158">
        <v>170000</v>
      </c>
      <c r="F12" s="1158"/>
      <c r="G12" s="1158"/>
      <c r="H12" s="304" t="s">
        <v>33</v>
      </c>
      <c r="I12" s="990" t="s">
        <v>587</v>
      </c>
      <c r="J12" s="991"/>
      <c r="K12" s="1233" t="s">
        <v>586</v>
      </c>
      <c r="L12" s="1234"/>
      <c r="M12" s="316">
        <v>0</v>
      </c>
      <c r="N12" s="316">
        <v>19023</v>
      </c>
      <c r="O12" s="316">
        <v>53084</v>
      </c>
      <c r="P12" s="387">
        <f>SUM(M12:O12)</f>
        <v>72107</v>
      </c>
      <c r="Q12" s="308"/>
      <c r="R12" s="393"/>
      <c r="S12" s="393"/>
      <c r="T12" s="394">
        <f>SUM(Q12:S12)</f>
        <v>0</v>
      </c>
      <c r="U12" s="393"/>
      <c r="V12" s="393"/>
      <c r="W12" s="393"/>
      <c r="X12" s="394">
        <f>SUM(U12:W12)</f>
        <v>0</v>
      </c>
      <c r="Y12" s="393"/>
      <c r="Z12" s="393"/>
      <c r="AA12" s="393"/>
      <c r="AB12" s="394">
        <f>SUM(Y12:AA12)</f>
        <v>0</v>
      </c>
      <c r="AC12" s="393"/>
      <c r="AD12" s="393"/>
      <c r="AE12" s="393"/>
      <c r="AF12" s="394">
        <f>SUM(AC12:AE12)</f>
        <v>0</v>
      </c>
      <c r="AG12" s="393">
        <f>SUM(AF12,AB12,X12,T12,P12)</f>
        <v>72107</v>
      </c>
      <c r="AH12" s="395">
        <f>AG12/E12</f>
        <v>0.42415882352941175</v>
      </c>
    </row>
    <row r="13" spans="1:34" s="301" customFormat="1" ht="39" customHeight="1">
      <c r="A13" s="1114"/>
      <c r="B13" s="990" t="s">
        <v>148</v>
      </c>
      <c r="C13" s="1089"/>
      <c r="D13" s="991"/>
      <c r="E13" s="992">
        <v>73500</v>
      </c>
      <c r="F13" s="1110"/>
      <c r="G13" s="993"/>
      <c r="H13" s="304" t="s">
        <v>33</v>
      </c>
      <c r="I13" s="1259" t="s">
        <v>149</v>
      </c>
      <c r="J13" s="1260"/>
      <c r="K13" s="1241"/>
      <c r="L13" s="1242"/>
      <c r="M13" s="316">
        <v>0</v>
      </c>
      <c r="N13" s="316">
        <v>9805</v>
      </c>
      <c r="O13" s="309">
        <v>4976</v>
      </c>
      <c r="P13" s="387">
        <f t="shared" ref="P13:P15" si="0">SUM(M13:O13)</f>
        <v>14781</v>
      </c>
      <c r="Q13" s="308"/>
      <c r="R13" s="393"/>
      <c r="S13" s="393"/>
      <c r="T13" s="394">
        <f t="shared" ref="T13:T15" si="1">SUM(Q13:S13)</f>
        <v>0</v>
      </c>
      <c r="U13" s="393"/>
      <c r="V13" s="393"/>
      <c r="W13" s="393"/>
      <c r="X13" s="394">
        <f t="shared" ref="X13:X15" si="2">SUM(U13:W13)</f>
        <v>0</v>
      </c>
      <c r="Y13" s="393"/>
      <c r="Z13" s="393"/>
      <c r="AA13" s="393"/>
      <c r="AB13" s="394">
        <f t="shared" ref="AB13:AB15" si="3">SUM(Y13:AA13)</f>
        <v>0</v>
      </c>
      <c r="AC13" s="393"/>
      <c r="AD13" s="393"/>
      <c r="AE13" s="393"/>
      <c r="AF13" s="394">
        <f t="shared" ref="AF13:AF15" si="4">SUM(AC13:AE13)</f>
        <v>0</v>
      </c>
      <c r="AG13" s="393">
        <f t="shared" ref="AG13:AG15" si="5">SUM(AF13,AB13,X13,T13,P13)</f>
        <v>14781</v>
      </c>
      <c r="AH13" s="395">
        <f t="shared" ref="AH13:AH15" si="6">AG13/E13</f>
        <v>0.20110204081632654</v>
      </c>
    </row>
    <row r="14" spans="1:34" s="301" customFormat="1" ht="38.25" customHeight="1">
      <c r="A14" s="1114"/>
      <c r="B14" s="990" t="s">
        <v>585</v>
      </c>
      <c r="C14" s="1089"/>
      <c r="D14" s="991"/>
      <c r="E14" s="992">
        <v>3000</v>
      </c>
      <c r="F14" s="1110"/>
      <c r="G14" s="993"/>
      <c r="H14" s="304" t="s">
        <v>33</v>
      </c>
      <c r="I14" s="1259" t="s">
        <v>151</v>
      </c>
      <c r="J14" s="1260"/>
      <c r="K14" s="1241"/>
      <c r="L14" s="1242"/>
      <c r="M14" s="316">
        <v>0</v>
      </c>
      <c r="N14" s="316">
        <v>156</v>
      </c>
      <c r="O14" s="309">
        <v>436</v>
      </c>
      <c r="P14" s="387">
        <f t="shared" si="0"/>
        <v>592</v>
      </c>
      <c r="Q14" s="308"/>
      <c r="R14" s="393"/>
      <c r="S14" s="393"/>
      <c r="T14" s="394">
        <f t="shared" si="1"/>
        <v>0</v>
      </c>
      <c r="U14" s="393"/>
      <c r="V14" s="393"/>
      <c r="W14" s="393"/>
      <c r="X14" s="394">
        <f t="shared" si="2"/>
        <v>0</v>
      </c>
      <c r="Y14" s="393"/>
      <c r="Z14" s="393"/>
      <c r="AA14" s="393"/>
      <c r="AB14" s="394">
        <f t="shared" si="3"/>
        <v>0</v>
      </c>
      <c r="AC14" s="393"/>
      <c r="AD14" s="393"/>
      <c r="AE14" s="393"/>
      <c r="AF14" s="394">
        <f t="shared" si="4"/>
        <v>0</v>
      </c>
      <c r="AG14" s="393">
        <f t="shared" si="5"/>
        <v>592</v>
      </c>
      <c r="AH14" s="395">
        <f t="shared" si="6"/>
        <v>0.19733333333333333</v>
      </c>
    </row>
    <row r="15" spans="1:34" s="301" customFormat="1" ht="45" customHeight="1">
      <c r="A15" s="959"/>
      <c r="B15" s="990" t="s">
        <v>584</v>
      </c>
      <c r="C15" s="1089"/>
      <c r="D15" s="991"/>
      <c r="E15" s="992">
        <v>315</v>
      </c>
      <c r="F15" s="1110"/>
      <c r="G15" s="993"/>
      <c r="H15" s="304" t="s">
        <v>33</v>
      </c>
      <c r="I15" s="990" t="s">
        <v>152</v>
      </c>
      <c r="J15" s="991"/>
      <c r="K15" s="1235"/>
      <c r="L15" s="1236"/>
      <c r="M15" s="316">
        <v>0</v>
      </c>
      <c r="N15" s="316">
        <v>31</v>
      </c>
      <c r="O15" s="309">
        <v>32</v>
      </c>
      <c r="P15" s="387">
        <f t="shared" si="0"/>
        <v>63</v>
      </c>
      <c r="Q15" s="308"/>
      <c r="R15" s="316"/>
      <c r="S15" s="316"/>
      <c r="T15" s="394">
        <f t="shared" si="1"/>
        <v>0</v>
      </c>
      <c r="U15" s="393"/>
      <c r="V15" s="393"/>
      <c r="W15" s="393"/>
      <c r="X15" s="394">
        <f t="shared" si="2"/>
        <v>0</v>
      </c>
      <c r="Y15" s="393"/>
      <c r="Z15" s="393"/>
      <c r="AA15" s="393"/>
      <c r="AB15" s="394">
        <f t="shared" si="3"/>
        <v>0</v>
      </c>
      <c r="AC15" s="393"/>
      <c r="AD15" s="393"/>
      <c r="AE15" s="393"/>
      <c r="AF15" s="394">
        <f t="shared" si="4"/>
        <v>0</v>
      </c>
      <c r="AG15" s="393">
        <f t="shared" si="5"/>
        <v>63</v>
      </c>
      <c r="AH15" s="395">
        <f t="shared" si="6"/>
        <v>0.2</v>
      </c>
    </row>
    <row r="16" spans="1:34" ht="22.5">
      <c r="A16" s="1201" t="s">
        <v>527</v>
      </c>
      <c r="B16" s="1201"/>
      <c r="C16" s="1201"/>
      <c r="D16" s="1201"/>
      <c r="E16" s="1201"/>
      <c r="F16" s="1201"/>
      <c r="G16" s="1201"/>
      <c r="H16" s="1201"/>
      <c r="I16" s="1201"/>
      <c r="J16" s="1201"/>
      <c r="K16" s="1201"/>
      <c r="L16" s="1201"/>
      <c r="M16" s="1255">
        <f>((P12/$E$12)+(P13/$E$13)+(P14/$E$14)+(P15/$E$15))/COUNT(P12:P15)</f>
        <v>0.25564854941976789</v>
      </c>
      <c r="N16" s="1256"/>
      <c r="O16" s="1256"/>
      <c r="P16" s="1257"/>
      <c r="Q16" s="1255">
        <f t="shared" ref="Q16" si="7">((T12/$E$12)+(T13/$E$13)+(T14/$E$14)+(T15/$E$15))/COUNT(T12:T15)</f>
        <v>0</v>
      </c>
      <c r="R16" s="1256"/>
      <c r="S16" s="1256"/>
      <c r="T16" s="1257"/>
      <c r="U16" s="1255">
        <f t="shared" ref="U16" si="8">((X12/$E$12)+(X13/$E$13)+(X14/$E$14)+(X15/$E$15))/COUNT(X12:X15)</f>
        <v>0</v>
      </c>
      <c r="V16" s="1256"/>
      <c r="W16" s="1256"/>
      <c r="X16" s="1257"/>
      <c r="Y16" s="1255">
        <f t="shared" ref="Y16" si="9">((AB12/$E$12)+(AB13/$E$13)+(AB14/$E$14)+(AB15/$E$15))/COUNT(AB12:AB15)</f>
        <v>0</v>
      </c>
      <c r="Z16" s="1256"/>
      <c r="AA16" s="1256"/>
      <c r="AB16" s="1257"/>
      <c r="AC16" s="1255">
        <f t="shared" ref="AC16" si="10">((AF12/$E$12)+(AF13/$E$13)+(AF14/$E$14)+(AF15/$E$15))/COUNT(AF12:AF15)</f>
        <v>0</v>
      </c>
      <c r="AD16" s="1256"/>
      <c r="AE16" s="1256"/>
      <c r="AF16" s="1257"/>
      <c r="AG16" s="379">
        <f>SUM(M16:AF16)</f>
        <v>0.25564854941976789</v>
      </c>
      <c r="AH16" s="307">
        <f>AVERAGE(AH12:AH15)</f>
        <v>0.25564854941976789</v>
      </c>
    </row>
    <row r="18" spans="1:17">
      <c r="L18" s="441">
        <v>2018</v>
      </c>
      <c r="M18" s="441">
        <v>2019</v>
      </c>
      <c r="N18" s="441">
        <v>2020</v>
      </c>
      <c r="O18" s="441">
        <v>2021</v>
      </c>
      <c r="P18" s="441">
        <v>2022</v>
      </c>
      <c r="Q18" s="1258"/>
    </row>
    <row r="19" spans="1:17">
      <c r="A19" s="1115"/>
      <c r="B19" s="1115"/>
      <c r="C19" s="1159"/>
      <c r="D19" s="1159"/>
      <c r="E19" s="1223"/>
      <c r="F19" s="1223"/>
      <c r="G19" s="1159"/>
      <c r="H19" s="1159"/>
      <c r="I19" s="1099" t="s">
        <v>526</v>
      </c>
      <c r="J19" s="1100"/>
      <c r="K19" s="1101"/>
      <c r="L19" s="630" t="s">
        <v>961</v>
      </c>
      <c r="M19" s="300" t="s">
        <v>962</v>
      </c>
      <c r="N19" s="300" t="s">
        <v>963</v>
      </c>
      <c r="O19" s="300" t="s">
        <v>964</v>
      </c>
      <c r="P19" s="300" t="s">
        <v>965</v>
      </c>
      <c r="Q19" s="1258"/>
    </row>
    <row r="20" spans="1:17">
      <c r="A20" s="1115"/>
      <c r="B20" s="1115"/>
      <c r="C20" s="1159"/>
      <c r="D20" s="1159"/>
      <c r="E20" s="1223"/>
      <c r="F20" s="1223"/>
      <c r="G20" s="1159"/>
      <c r="H20" s="1159"/>
      <c r="I20" s="1102" t="s">
        <v>525</v>
      </c>
      <c r="J20" s="1103"/>
      <c r="K20" s="1104"/>
      <c r="L20" s="299" t="s">
        <v>966</v>
      </c>
      <c r="M20" s="631" t="s">
        <v>967</v>
      </c>
      <c r="N20" s="299" t="s">
        <v>968</v>
      </c>
      <c r="O20" s="299" t="s">
        <v>969</v>
      </c>
      <c r="P20" s="299" t="s">
        <v>970</v>
      </c>
      <c r="Q20" s="1258"/>
    </row>
    <row r="21" spans="1:17">
      <c r="A21" s="1115"/>
      <c r="B21" s="1115"/>
      <c r="C21" s="1159"/>
      <c r="D21" s="1159"/>
      <c r="E21" s="1223"/>
      <c r="F21" s="1223"/>
      <c r="G21" s="1159"/>
      <c r="H21" s="1159"/>
      <c r="I21" s="1090" t="s">
        <v>524</v>
      </c>
      <c r="J21" s="1091"/>
      <c r="K21" s="1092"/>
      <c r="L21" s="632" t="s">
        <v>523</v>
      </c>
      <c r="M21" s="298" t="s">
        <v>961</v>
      </c>
      <c r="N21" s="298" t="s">
        <v>962</v>
      </c>
      <c r="O21" s="298" t="s">
        <v>963</v>
      </c>
      <c r="P21" s="298" t="s">
        <v>964</v>
      </c>
      <c r="Q21" s="1258"/>
    </row>
    <row r="22" spans="1:17">
      <c r="A22" s="1026"/>
      <c r="B22" s="386"/>
      <c r="C22" s="357"/>
      <c r="D22" s="359"/>
      <c r="E22" s="359"/>
      <c r="F22" s="359"/>
      <c r="G22" s="359"/>
      <c r="H22" s="359"/>
      <c r="I22" s="359"/>
      <c r="J22" s="359"/>
      <c r="K22" s="359"/>
      <c r="L22" s="359"/>
      <c r="M22" s="359"/>
      <c r="N22" s="359"/>
      <c r="O22" s="359"/>
      <c r="P22" s="359"/>
      <c r="Q22" s="359"/>
    </row>
    <row r="23" spans="1:17">
      <c r="A23" s="1026"/>
      <c r="B23" s="386"/>
      <c r="C23" s="366"/>
      <c r="D23" s="365" t="s">
        <v>610</v>
      </c>
      <c r="E23" s="359"/>
      <c r="F23" s="359"/>
      <c r="G23" s="359"/>
      <c r="H23" s="359"/>
      <c r="I23" s="359"/>
      <c r="J23" s="359"/>
      <c r="K23" s="359"/>
      <c r="L23" s="359"/>
      <c r="M23" s="359"/>
      <c r="N23" s="359"/>
      <c r="O23" s="359"/>
      <c r="P23" s="359"/>
      <c r="Q23" s="359"/>
    </row>
    <row r="24" spans="1:17">
      <c r="A24" s="1026"/>
      <c r="B24" s="386"/>
      <c r="C24" s="366">
        <v>2018</v>
      </c>
      <c r="D24" s="367">
        <v>0.26</v>
      </c>
      <c r="E24" s="359"/>
      <c r="F24" s="359"/>
      <c r="G24" s="359"/>
      <c r="H24" s="359"/>
      <c r="I24" s="359"/>
      <c r="J24" s="359"/>
      <c r="K24" s="359"/>
      <c r="L24" s="359"/>
      <c r="M24" s="359"/>
      <c r="N24" s="359"/>
      <c r="O24" s="359"/>
      <c r="P24" s="359"/>
      <c r="Q24" s="359"/>
    </row>
    <row r="25" spans="1:17">
      <c r="A25" s="1026"/>
      <c r="B25" s="386"/>
      <c r="C25" s="366">
        <v>2019</v>
      </c>
      <c r="D25" s="367">
        <v>0</v>
      </c>
      <c r="E25" s="359"/>
      <c r="F25" s="359"/>
      <c r="G25" s="359"/>
      <c r="H25" s="359"/>
      <c r="I25" s="359"/>
      <c r="J25" s="359"/>
      <c r="K25" s="359"/>
      <c r="L25" s="359"/>
      <c r="M25" s="359"/>
      <c r="N25" s="359"/>
      <c r="O25" s="359"/>
      <c r="P25" s="359"/>
      <c r="Q25" s="359"/>
    </row>
    <row r="26" spans="1:17">
      <c r="A26" s="1026"/>
      <c r="B26" s="386"/>
      <c r="C26" s="366">
        <v>2020</v>
      </c>
      <c r="D26" s="365">
        <v>0</v>
      </c>
      <c r="E26" s="359"/>
      <c r="F26" s="359"/>
      <c r="G26" s="359"/>
      <c r="H26" s="359"/>
      <c r="I26" s="359"/>
      <c r="J26" s="359"/>
      <c r="K26" s="359"/>
      <c r="L26" s="359"/>
      <c r="M26" s="359"/>
      <c r="N26" s="359"/>
      <c r="O26" s="359"/>
      <c r="P26" s="359"/>
      <c r="Q26" s="359"/>
    </row>
    <row r="27" spans="1:17">
      <c r="A27" s="1026"/>
      <c r="B27" s="386"/>
      <c r="C27" s="366">
        <v>2021</v>
      </c>
      <c r="D27" s="367">
        <v>0</v>
      </c>
      <c r="E27" s="359"/>
      <c r="F27" s="359"/>
      <c r="G27" s="359"/>
      <c r="H27" s="359"/>
      <c r="I27" s="359"/>
      <c r="J27" s="359"/>
      <c r="K27" s="359"/>
      <c r="L27" s="359"/>
      <c r="M27" s="359"/>
      <c r="N27" s="359"/>
      <c r="O27" s="359"/>
      <c r="P27" s="359"/>
      <c r="Q27" s="359"/>
    </row>
    <row r="28" spans="1:17">
      <c r="A28" s="1026"/>
      <c r="B28" s="386"/>
      <c r="C28" s="366">
        <v>2022</v>
      </c>
      <c r="D28" s="367">
        <v>0</v>
      </c>
      <c r="E28" s="359"/>
      <c r="F28" s="359"/>
      <c r="G28" s="359"/>
      <c r="H28" s="359"/>
      <c r="I28" s="359"/>
      <c r="J28" s="359"/>
      <c r="K28" s="359"/>
      <c r="L28" s="359"/>
      <c r="M28" s="359"/>
      <c r="N28" s="359"/>
      <c r="O28" s="359"/>
      <c r="P28" s="359"/>
      <c r="Q28" s="359"/>
    </row>
    <row r="29" spans="1:17">
      <c r="A29" s="1026"/>
      <c r="B29" s="386"/>
      <c r="C29" s="358"/>
      <c r="D29" s="359"/>
      <c r="E29" s="359"/>
      <c r="F29" s="359"/>
      <c r="G29" s="359"/>
      <c r="H29" s="359"/>
      <c r="I29" s="359"/>
      <c r="J29" s="359"/>
      <c r="K29" s="359"/>
      <c r="L29" s="359"/>
      <c r="M29" s="359"/>
      <c r="N29" s="359"/>
      <c r="O29" s="359"/>
      <c r="P29" s="359"/>
      <c r="Q29" s="359"/>
    </row>
    <row r="30" spans="1:17">
      <c r="A30" s="1026"/>
      <c r="B30" s="386"/>
      <c r="C30" s="358"/>
      <c r="D30" s="359"/>
      <c r="E30" s="359"/>
      <c r="F30" s="359"/>
      <c r="G30" s="359"/>
      <c r="H30" s="359"/>
      <c r="I30" s="359"/>
      <c r="J30" s="359"/>
      <c r="K30" s="359"/>
      <c r="L30" s="359"/>
      <c r="M30" s="359"/>
      <c r="N30" s="359"/>
      <c r="O30" s="359"/>
      <c r="P30" s="359"/>
      <c r="Q30" s="359"/>
    </row>
    <row r="31" spans="1:17">
      <c r="A31" s="1026"/>
      <c r="B31" s="386"/>
      <c r="C31" s="358"/>
      <c r="D31" s="359"/>
      <c r="E31" s="359"/>
      <c r="F31" s="359"/>
      <c r="G31" s="359"/>
      <c r="H31" s="359"/>
      <c r="I31" s="359"/>
      <c r="J31" s="359"/>
      <c r="K31" s="359"/>
      <c r="L31" s="359"/>
      <c r="M31" s="359"/>
      <c r="N31" s="359"/>
      <c r="O31" s="359"/>
      <c r="P31" s="359"/>
      <c r="Q31" s="359"/>
    </row>
    <row r="32" spans="1:17">
      <c r="A32" s="1026"/>
      <c r="B32" s="386"/>
      <c r="C32" s="358"/>
      <c r="D32" s="359"/>
      <c r="E32" s="359"/>
      <c r="F32" s="359"/>
      <c r="G32" s="359"/>
      <c r="H32" s="359"/>
      <c r="I32" s="359"/>
      <c r="J32" s="359"/>
      <c r="K32" s="359"/>
      <c r="L32" s="359"/>
      <c r="M32" s="359"/>
      <c r="N32" s="359"/>
      <c r="O32" s="359"/>
      <c r="P32" s="359"/>
      <c r="Q32" s="359"/>
    </row>
    <row r="33" spans="1:34">
      <c r="A33" s="1026"/>
      <c r="B33" s="386"/>
      <c r="C33" s="358"/>
      <c r="D33" s="359"/>
      <c r="E33" s="359"/>
      <c r="F33" s="359"/>
      <c r="G33" s="359"/>
      <c r="H33" s="359"/>
      <c r="I33" s="359"/>
      <c r="J33" s="359"/>
      <c r="K33" s="359"/>
      <c r="L33" s="359"/>
      <c r="M33" s="359"/>
      <c r="N33" s="359"/>
      <c r="O33" s="359"/>
      <c r="P33" s="359"/>
      <c r="Q33" s="359"/>
    </row>
    <row r="34" spans="1:34">
      <c r="A34" s="1026"/>
      <c r="B34" s="386"/>
      <c r="C34" s="358"/>
      <c r="D34" s="359"/>
      <c r="E34" s="359"/>
      <c r="F34" s="359"/>
      <c r="G34" s="359"/>
      <c r="H34" s="359"/>
      <c r="I34" s="359"/>
      <c r="J34" s="359"/>
      <c r="K34" s="359"/>
      <c r="L34" s="359"/>
      <c r="M34" s="359"/>
      <c r="N34" s="359"/>
      <c r="O34" s="359"/>
      <c r="P34" s="359"/>
      <c r="Q34" s="359"/>
    </row>
    <row r="35" spans="1:34">
      <c r="A35" s="1026"/>
      <c r="B35" s="386"/>
      <c r="C35" s="358"/>
      <c r="D35" s="359"/>
      <c r="E35" s="359"/>
      <c r="F35" s="359"/>
      <c r="G35" s="359"/>
      <c r="H35" s="359"/>
      <c r="I35" s="359"/>
      <c r="J35" s="359"/>
      <c r="K35" s="359"/>
      <c r="L35" s="359"/>
      <c r="M35" s="359"/>
      <c r="N35" s="359"/>
      <c r="O35" s="359"/>
      <c r="P35" s="359"/>
      <c r="Q35" s="359"/>
    </row>
    <row r="36" spans="1:34">
      <c r="A36" s="1026"/>
      <c r="B36" s="386"/>
      <c r="C36" s="358"/>
      <c r="D36" s="359"/>
      <c r="E36" s="359"/>
      <c r="F36" s="359"/>
      <c r="G36" s="359"/>
      <c r="H36" s="359"/>
      <c r="I36" s="359"/>
      <c r="J36" s="359"/>
      <c r="K36" s="359"/>
      <c r="L36" s="359"/>
      <c r="M36" s="359"/>
      <c r="N36" s="359"/>
      <c r="O36" s="359"/>
      <c r="P36" s="359"/>
      <c r="Q36" s="359"/>
    </row>
    <row r="37" spans="1:34">
      <c r="A37" s="1240" t="s">
        <v>608</v>
      </c>
      <c r="B37" s="1240"/>
      <c r="C37" s="1240"/>
      <c r="D37" s="1240"/>
      <c r="E37" s="1240"/>
      <c r="F37" s="1240"/>
      <c r="G37" s="1240"/>
      <c r="H37" s="1240"/>
      <c r="I37" s="1240"/>
      <c r="J37" s="1240"/>
      <c r="K37" s="1240"/>
      <c r="L37" s="1240"/>
      <c r="M37" s="1240"/>
      <c r="N37" s="1240"/>
      <c r="O37" s="1240"/>
      <c r="P37" s="1240"/>
      <c r="Q37" s="1240"/>
      <c r="R37" s="1240"/>
      <c r="S37" s="1240"/>
      <c r="T37" s="1240"/>
      <c r="U37" s="1240"/>
      <c r="V37" s="1240"/>
      <c r="W37" s="1240"/>
      <c r="X37" s="1240"/>
      <c r="Y37" s="1240"/>
      <c r="Z37" s="1240"/>
      <c r="AA37" s="1240"/>
      <c r="AB37" s="1240"/>
      <c r="AC37" s="1240"/>
      <c r="AD37" s="1240"/>
      <c r="AE37" s="1240"/>
      <c r="AF37" s="1240"/>
      <c r="AG37" s="1240"/>
      <c r="AH37" s="1240"/>
    </row>
    <row r="38" spans="1:34" ht="15" customHeight="1">
      <c r="A38" s="1058" t="s">
        <v>522</v>
      </c>
      <c r="B38" s="1058"/>
      <c r="C38" s="1043"/>
      <c r="D38" s="1043"/>
      <c r="E38" s="1043"/>
      <c r="F38" s="1043"/>
      <c r="G38" s="1043"/>
      <c r="H38" s="1043"/>
      <c r="I38" s="1043"/>
      <c r="J38" s="1043"/>
      <c r="K38" s="1043"/>
      <c r="L38" s="1043"/>
      <c r="M38" s="1043"/>
      <c r="N38" s="1043"/>
      <c r="O38" s="1043"/>
      <c r="P38" s="1043"/>
      <c r="Q38" s="1043"/>
      <c r="R38" s="1043"/>
      <c r="S38" s="1043"/>
      <c r="T38" s="1043"/>
      <c r="U38" s="1043"/>
      <c r="V38" s="1043"/>
      <c r="W38" s="1043"/>
      <c r="X38" s="1043"/>
      <c r="Y38" s="1043"/>
      <c r="Z38" s="1043"/>
      <c r="AA38" s="1043"/>
      <c r="AB38" s="1043"/>
      <c r="AC38" s="1043"/>
      <c r="AD38" s="1043"/>
      <c r="AE38" s="1043"/>
      <c r="AF38" s="1043"/>
      <c r="AG38" s="1043"/>
      <c r="AH38" s="1043"/>
    </row>
    <row r="39" spans="1:34" ht="15" customHeight="1">
      <c r="A39" s="1058"/>
      <c r="B39" s="1058"/>
      <c r="C39" s="1043"/>
      <c r="D39" s="1043"/>
      <c r="E39" s="1043"/>
      <c r="F39" s="1043"/>
      <c r="G39" s="1043"/>
      <c r="H39" s="1043"/>
      <c r="I39" s="1043"/>
      <c r="J39" s="1043"/>
      <c r="K39" s="1043"/>
      <c r="L39" s="1043"/>
      <c r="M39" s="1043"/>
      <c r="N39" s="1043"/>
      <c r="O39" s="1043"/>
      <c r="P39" s="1043"/>
      <c r="Q39" s="1043"/>
      <c r="R39" s="1043"/>
      <c r="S39" s="1043"/>
      <c r="T39" s="1043"/>
      <c r="U39" s="1043"/>
      <c r="V39" s="1043"/>
      <c r="W39" s="1043"/>
      <c r="X39" s="1043"/>
      <c r="Y39" s="1043"/>
      <c r="Z39" s="1043"/>
      <c r="AA39" s="1043"/>
      <c r="AB39" s="1043"/>
      <c r="AC39" s="1043"/>
      <c r="AD39" s="1043"/>
      <c r="AE39" s="1043"/>
      <c r="AF39" s="1043"/>
      <c r="AG39" s="1043"/>
      <c r="AH39" s="1043"/>
    </row>
    <row r="40" spans="1:34">
      <c r="A40" s="1058"/>
      <c r="B40" s="1058"/>
      <c r="C40" s="1043"/>
      <c r="D40" s="1043"/>
      <c r="E40" s="1043"/>
      <c r="F40" s="1043"/>
      <c r="G40" s="1043"/>
      <c r="H40" s="1043"/>
      <c r="I40" s="1043"/>
      <c r="J40" s="1043"/>
      <c r="K40" s="1043"/>
      <c r="L40" s="1043"/>
      <c r="M40" s="1043"/>
      <c r="N40" s="1043"/>
      <c r="O40" s="1043"/>
      <c r="P40" s="1043"/>
      <c r="Q40" s="1043"/>
      <c r="R40" s="1043"/>
      <c r="S40" s="1043"/>
      <c r="T40" s="1043"/>
      <c r="U40" s="1043"/>
      <c r="V40" s="1043"/>
      <c r="W40" s="1043"/>
      <c r="X40" s="1043"/>
      <c r="Y40" s="1043"/>
      <c r="Z40" s="1043"/>
      <c r="AA40" s="1043"/>
      <c r="AB40" s="1043"/>
      <c r="AC40" s="1043"/>
      <c r="AD40" s="1043"/>
      <c r="AE40" s="1043"/>
      <c r="AF40" s="1043"/>
      <c r="AG40" s="1043"/>
      <c r="AH40" s="1043"/>
    </row>
    <row r="41" spans="1:34" ht="15" hidden="1" customHeight="1">
      <c r="A41" s="408"/>
      <c r="B41" s="408"/>
      <c r="C41" s="404"/>
      <c r="D41" s="404"/>
      <c r="E41" s="404"/>
      <c r="F41" s="404"/>
      <c r="G41" s="404"/>
      <c r="H41" s="404"/>
      <c r="I41" s="404"/>
      <c r="J41" s="404"/>
      <c r="K41" s="404"/>
      <c r="L41" s="404"/>
      <c r="M41" s="404"/>
      <c r="N41" s="404"/>
      <c r="O41" s="404"/>
      <c r="P41" s="404"/>
      <c r="Q41" s="404"/>
      <c r="R41" s="314"/>
      <c r="S41" s="314"/>
      <c r="T41" s="314"/>
      <c r="U41" s="314"/>
      <c r="V41" s="314"/>
      <c r="W41" s="314"/>
      <c r="X41" s="314"/>
      <c r="Y41" s="314"/>
      <c r="Z41" s="314"/>
      <c r="AA41" s="314"/>
      <c r="AB41" s="314"/>
      <c r="AC41" s="314"/>
      <c r="AD41" s="314"/>
      <c r="AE41" s="314"/>
      <c r="AF41" s="314"/>
      <c r="AG41" s="314"/>
      <c r="AH41" s="314"/>
    </row>
    <row r="42" spans="1:34" ht="15" hidden="1" customHeight="1">
      <c r="A42" s="408"/>
      <c r="B42" s="408"/>
      <c r="C42" s="404"/>
      <c r="D42" s="404"/>
      <c r="E42" s="404"/>
      <c r="F42" s="404"/>
      <c r="G42" s="404"/>
      <c r="H42" s="404"/>
      <c r="I42" s="404"/>
      <c r="J42" s="404"/>
      <c r="K42" s="404"/>
      <c r="L42" s="404"/>
      <c r="M42" s="404"/>
      <c r="N42" s="404"/>
      <c r="O42" s="404"/>
      <c r="P42" s="404"/>
      <c r="Q42" s="404"/>
      <c r="R42" s="314"/>
      <c r="S42" s="314"/>
      <c r="T42" s="314"/>
      <c r="U42" s="314"/>
      <c r="V42" s="314"/>
      <c r="W42" s="314"/>
      <c r="X42" s="314"/>
      <c r="Y42" s="314"/>
      <c r="Z42" s="314"/>
      <c r="AA42" s="314"/>
      <c r="AB42" s="314"/>
      <c r="AC42" s="314"/>
      <c r="AD42" s="314"/>
      <c r="AE42" s="314"/>
      <c r="AF42" s="314"/>
      <c r="AG42" s="314"/>
      <c r="AH42" s="314"/>
    </row>
    <row r="43" spans="1:34" ht="15" hidden="1" customHeight="1">
      <c r="A43" s="408"/>
      <c r="B43" s="408"/>
      <c r="C43" s="404"/>
      <c r="D43" s="404"/>
      <c r="E43" s="404"/>
      <c r="F43" s="404"/>
      <c r="G43" s="404"/>
      <c r="H43" s="404"/>
      <c r="I43" s="404"/>
      <c r="J43" s="404"/>
      <c r="K43" s="404"/>
      <c r="L43" s="404"/>
      <c r="M43" s="404"/>
      <c r="N43" s="404"/>
      <c r="O43" s="404"/>
      <c r="P43" s="404"/>
      <c r="Q43" s="404"/>
      <c r="R43" s="314"/>
      <c r="S43" s="314"/>
      <c r="T43" s="314"/>
      <c r="U43" s="314"/>
      <c r="V43" s="314"/>
      <c r="W43" s="314"/>
      <c r="X43" s="314"/>
      <c r="Y43" s="314"/>
      <c r="Z43" s="314"/>
      <c r="AA43" s="314"/>
      <c r="AB43" s="314"/>
      <c r="AC43" s="314"/>
      <c r="AD43" s="314"/>
      <c r="AE43" s="314"/>
      <c r="AF43" s="314"/>
      <c r="AG43" s="314"/>
      <c r="AH43" s="314"/>
    </row>
    <row r="44" spans="1:34" ht="141" hidden="1" customHeight="1">
      <c r="A44" s="408"/>
      <c r="B44" s="408"/>
      <c r="C44" s="404"/>
      <c r="D44" s="404"/>
      <c r="E44" s="404"/>
      <c r="F44" s="404"/>
      <c r="G44" s="404"/>
      <c r="H44" s="404"/>
      <c r="I44" s="404"/>
      <c r="J44" s="404"/>
      <c r="K44" s="404"/>
      <c r="L44" s="404"/>
      <c r="M44" s="404"/>
      <c r="N44" s="404"/>
      <c r="O44" s="404"/>
      <c r="P44" s="404"/>
      <c r="Q44" s="404"/>
      <c r="R44" s="314"/>
      <c r="S44" s="314"/>
      <c r="T44" s="314"/>
      <c r="U44" s="314"/>
      <c r="V44" s="314"/>
      <c r="W44" s="314"/>
      <c r="X44" s="314"/>
      <c r="Y44" s="314"/>
      <c r="Z44" s="314"/>
      <c r="AA44" s="314"/>
      <c r="AB44" s="314"/>
      <c r="AC44" s="314"/>
      <c r="AD44" s="314"/>
      <c r="AE44" s="314"/>
      <c r="AF44" s="314"/>
      <c r="AG44" s="314"/>
      <c r="AH44" s="314"/>
    </row>
    <row r="45" spans="1:34" ht="5.0999999999999996" customHeight="1">
      <c r="A45" s="1058" t="s">
        <v>521</v>
      </c>
      <c r="B45" s="1058"/>
      <c r="C45" s="1064" t="s">
        <v>659</v>
      </c>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ht="6" customHeight="1">
      <c r="A46" s="1058"/>
      <c r="B46" s="1058"/>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ht="6" customHeight="1">
      <c r="A47" s="1058"/>
      <c r="B47" s="1058"/>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ht="6" customHeight="1">
      <c r="A48" s="1058"/>
      <c r="B48" s="1058"/>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ht="6.6" customHeight="1">
      <c r="A49" s="1058"/>
      <c r="B49" s="1058"/>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0" spans="1:34">
      <c r="A50" s="1058"/>
      <c r="B50" s="1058"/>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row>
    <row r="51" spans="1:34" ht="6" customHeight="1">
      <c r="A51" s="1058"/>
      <c r="B51" s="1058"/>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c r="AG51" s="1064"/>
      <c r="AH51" s="1064"/>
    </row>
    <row r="52" spans="1:34" ht="1.35" customHeight="1">
      <c r="A52" s="1058"/>
      <c r="B52" s="1058"/>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c r="AG52" s="1064"/>
      <c r="AH52" s="1064"/>
    </row>
    <row r="53" spans="1:34" ht="15" hidden="1" customHeight="1">
      <c r="A53" s="1058"/>
      <c r="B53" s="1058"/>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c r="AG53" s="1064"/>
      <c r="AH53" s="1064"/>
    </row>
    <row r="54" spans="1:34" ht="4.3499999999999996" customHeight="1">
      <c r="A54" s="1058"/>
      <c r="B54" s="1058"/>
      <c r="C54" s="1064"/>
      <c r="D54" s="1064"/>
      <c r="E54" s="1064"/>
      <c r="F54" s="1064"/>
      <c r="G54" s="1064"/>
      <c r="H54" s="1064"/>
      <c r="I54" s="1064"/>
      <c r="J54" s="1064"/>
      <c r="K54" s="1064"/>
      <c r="L54" s="1064"/>
      <c r="M54" s="1064"/>
      <c r="N54" s="1064"/>
      <c r="O54" s="1064"/>
      <c r="P54" s="1064"/>
      <c r="Q54" s="1064"/>
      <c r="R54" s="1064"/>
      <c r="S54" s="1064"/>
      <c r="T54" s="1064"/>
      <c r="U54" s="1064"/>
      <c r="V54" s="1064"/>
      <c r="W54" s="1064"/>
      <c r="X54" s="1064"/>
      <c r="Y54" s="1064"/>
      <c r="Z54" s="1064"/>
      <c r="AA54" s="1064"/>
      <c r="AB54" s="1064"/>
      <c r="AC54" s="1064"/>
      <c r="AD54" s="1064"/>
      <c r="AE54" s="1064"/>
      <c r="AF54" s="1064"/>
      <c r="AG54" s="1064"/>
      <c r="AH54" s="1064"/>
    </row>
    <row r="55" spans="1:34" ht="1.35" customHeight="1">
      <c r="A55" s="1058"/>
      <c r="B55" s="1058"/>
      <c r="C55" s="1064"/>
      <c r="D55" s="1064"/>
      <c r="E55" s="1064"/>
      <c r="F55" s="1064"/>
      <c r="G55" s="1064"/>
      <c r="H55" s="1064"/>
      <c r="I55" s="1064"/>
      <c r="J55" s="1064"/>
      <c r="K55" s="1064"/>
      <c r="L55" s="1064"/>
      <c r="M55" s="1064"/>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row>
    <row r="56" spans="1:34" ht="11.45" customHeight="1">
      <c r="A56" s="1058"/>
      <c r="B56" s="1058"/>
      <c r="C56" s="1064"/>
      <c r="D56" s="1064"/>
      <c r="E56" s="1064"/>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1064"/>
      <c r="AC56" s="1064"/>
      <c r="AD56" s="1064"/>
      <c r="AE56" s="1064"/>
      <c r="AF56" s="1064"/>
      <c r="AG56" s="1064"/>
      <c r="AH56" s="1064"/>
    </row>
    <row r="57" spans="1:34" ht="10.5" customHeight="1">
      <c r="A57" s="1058"/>
      <c r="B57" s="1058"/>
      <c r="C57" s="1064"/>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4"/>
      <c r="Z57" s="1064"/>
      <c r="AA57" s="1064"/>
      <c r="AB57" s="1064"/>
      <c r="AC57" s="1064"/>
      <c r="AD57" s="1064"/>
      <c r="AE57" s="1064"/>
      <c r="AF57" s="1064"/>
      <c r="AG57" s="1064"/>
      <c r="AH57" s="1064"/>
    </row>
    <row r="58" spans="1:34" ht="0.95" customHeight="1">
      <c r="A58" s="1058"/>
      <c r="B58" s="1058"/>
      <c r="C58" s="1064"/>
      <c r="D58" s="1064"/>
      <c r="E58" s="1064"/>
      <c r="F58" s="1064"/>
      <c r="G58" s="1064"/>
      <c r="H58" s="1064"/>
      <c r="I58" s="1064"/>
      <c r="J58" s="1064"/>
      <c r="K58" s="1064"/>
      <c r="L58" s="1064"/>
      <c r="M58" s="1064"/>
      <c r="N58" s="1064"/>
      <c r="O58" s="1064"/>
      <c r="P58" s="1064"/>
      <c r="Q58" s="1064"/>
      <c r="R58" s="1064"/>
      <c r="S58" s="1064"/>
      <c r="T58" s="1064"/>
      <c r="U58" s="1064"/>
      <c r="V58" s="1064"/>
      <c r="W58" s="1064"/>
      <c r="X58" s="1064"/>
      <c r="Y58" s="1064"/>
      <c r="Z58" s="1064"/>
      <c r="AA58" s="1064"/>
      <c r="AB58" s="1064"/>
      <c r="AC58" s="1064"/>
      <c r="AD58" s="1064"/>
      <c r="AE58" s="1064"/>
      <c r="AF58" s="1064"/>
      <c r="AG58" s="1064"/>
      <c r="AH58" s="1064"/>
    </row>
    <row r="59" spans="1:34" ht="15" hidden="1" customHeight="1">
      <c r="A59" s="1058"/>
      <c r="B59" s="1058"/>
      <c r="C59" s="1064"/>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1064"/>
      <c r="AC59" s="1064"/>
      <c r="AD59" s="1064"/>
      <c r="AE59" s="1064"/>
      <c r="AF59" s="1064"/>
      <c r="AG59" s="1064"/>
      <c r="AH59" s="1064"/>
    </row>
    <row r="60" spans="1:34" ht="12.6" customHeight="1">
      <c r="A60" s="1058"/>
      <c r="B60" s="1058"/>
      <c r="C60" s="1064"/>
      <c r="D60" s="106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c r="AE60" s="1064"/>
      <c r="AF60" s="1064"/>
      <c r="AG60" s="1064"/>
      <c r="AH60" s="1064"/>
    </row>
    <row r="61" spans="1:34" ht="15" hidden="1" customHeight="1">
      <c r="A61" s="1058"/>
      <c r="B61" s="1058"/>
      <c r="C61" s="1064"/>
      <c r="D61" s="1064"/>
      <c r="E61" s="1064"/>
      <c r="F61" s="1064"/>
      <c r="G61" s="1064"/>
      <c r="H61" s="1064"/>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4"/>
      <c r="AE61" s="1064"/>
      <c r="AF61" s="1064"/>
      <c r="AG61" s="1064"/>
      <c r="AH61" s="1064"/>
    </row>
    <row r="62" spans="1:34" ht="15" hidden="1" customHeight="1">
      <c r="A62" s="1058"/>
      <c r="B62" s="1058"/>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row>
    <row r="63" spans="1:34" ht="15" hidden="1" customHeight="1">
      <c r="A63" s="1058"/>
      <c r="B63" s="1058"/>
      <c r="C63" s="1064"/>
      <c r="D63" s="1064"/>
      <c r="E63" s="1064"/>
      <c r="F63" s="1064"/>
      <c r="G63" s="1064"/>
      <c r="H63" s="1064"/>
      <c r="I63" s="1064"/>
      <c r="J63" s="1064"/>
      <c r="K63" s="1064"/>
      <c r="L63" s="1064"/>
      <c r="M63" s="1064"/>
      <c r="N63" s="1064"/>
      <c r="O63" s="1064"/>
      <c r="P63" s="1064"/>
      <c r="Q63" s="1064"/>
      <c r="R63" s="1064"/>
      <c r="S63" s="1064"/>
      <c r="T63" s="1064"/>
      <c r="U63" s="1064"/>
      <c r="V63" s="1064"/>
      <c r="W63" s="1064"/>
      <c r="X63" s="1064"/>
      <c r="Y63" s="1064"/>
      <c r="Z63" s="1064"/>
      <c r="AA63" s="1064"/>
      <c r="AB63" s="1064"/>
      <c r="AC63" s="1064"/>
      <c r="AD63" s="1064"/>
      <c r="AE63" s="1064"/>
      <c r="AF63" s="1064"/>
      <c r="AG63" s="1064"/>
      <c r="AH63" s="1064"/>
    </row>
    <row r="64" spans="1:34" ht="44.1" hidden="1" customHeight="1">
      <c r="A64" s="1058"/>
      <c r="B64" s="1058"/>
      <c r="C64" s="1064"/>
      <c r="D64" s="1064"/>
      <c r="E64" s="1064"/>
      <c r="F64" s="1064"/>
      <c r="G64" s="1064"/>
      <c r="H64" s="1064"/>
      <c r="I64" s="1064"/>
      <c r="J64" s="1064"/>
      <c r="K64" s="1064"/>
      <c r="L64" s="1064"/>
      <c r="M64" s="1064"/>
      <c r="N64" s="1064"/>
      <c r="O64" s="1064"/>
      <c r="P64" s="1064"/>
      <c r="Q64" s="1064"/>
      <c r="R64" s="1064"/>
      <c r="S64" s="1064"/>
      <c r="T64" s="1064"/>
      <c r="U64" s="1064"/>
      <c r="V64" s="1064"/>
      <c r="W64" s="1064"/>
      <c r="X64" s="1064"/>
      <c r="Y64" s="1064"/>
      <c r="Z64" s="1064"/>
      <c r="AA64" s="1064"/>
      <c r="AB64" s="1064"/>
      <c r="AC64" s="1064"/>
      <c r="AD64" s="1064"/>
      <c r="AE64" s="1064"/>
      <c r="AF64" s="1064"/>
      <c r="AG64" s="1064"/>
      <c r="AH64" s="1064"/>
    </row>
    <row r="65" spans="1:34" ht="19.350000000000001" customHeight="1">
      <c r="A65" s="1058" t="s">
        <v>520</v>
      </c>
      <c r="B65" s="1058"/>
      <c r="C65" s="1064" t="s">
        <v>660</v>
      </c>
      <c r="D65" s="1064"/>
      <c r="E65" s="1064"/>
      <c r="F65" s="1064"/>
      <c r="G65" s="1064"/>
      <c r="H65" s="1064"/>
      <c r="I65" s="1064"/>
      <c r="J65" s="1064"/>
      <c r="K65" s="1064"/>
      <c r="L65" s="1064"/>
      <c r="M65" s="1064"/>
      <c r="N65" s="1064"/>
      <c r="O65" s="1064"/>
      <c r="P65" s="1064"/>
      <c r="Q65" s="1064"/>
      <c r="R65" s="1064"/>
      <c r="S65" s="1064"/>
      <c r="T65" s="1064"/>
      <c r="U65" s="1064"/>
      <c r="V65" s="1064"/>
      <c r="W65" s="1064"/>
      <c r="X65" s="1064"/>
      <c r="Y65" s="1064"/>
      <c r="Z65" s="1064"/>
      <c r="AA65" s="1064"/>
      <c r="AB65" s="1064"/>
      <c r="AC65" s="1064"/>
      <c r="AD65" s="1064"/>
      <c r="AE65" s="1064"/>
      <c r="AF65" s="1064"/>
      <c r="AG65" s="1064"/>
      <c r="AH65" s="1064"/>
    </row>
    <row r="66" spans="1:34" ht="34.35" customHeight="1">
      <c r="A66" s="1058"/>
      <c r="B66" s="1058"/>
      <c r="C66" s="1064"/>
      <c r="D66" s="1064"/>
      <c r="E66" s="1064"/>
      <c r="F66" s="1064"/>
      <c r="G66" s="1064"/>
      <c r="H66" s="1064"/>
      <c r="I66" s="1064"/>
      <c r="J66" s="1064"/>
      <c r="K66" s="1064"/>
      <c r="L66" s="1064"/>
      <c r="M66" s="1064"/>
      <c r="N66" s="1064"/>
      <c r="O66" s="1064"/>
      <c r="P66" s="1064"/>
      <c r="Q66" s="1064"/>
      <c r="R66" s="1064"/>
      <c r="S66" s="1064"/>
      <c r="T66" s="1064"/>
      <c r="U66" s="1064"/>
      <c r="V66" s="1064"/>
      <c r="W66" s="1064"/>
      <c r="X66" s="1064"/>
      <c r="Y66" s="1064"/>
      <c r="Z66" s="1064"/>
      <c r="AA66" s="1064"/>
      <c r="AB66" s="1064"/>
      <c r="AC66" s="1064"/>
      <c r="AD66" s="1064"/>
      <c r="AE66" s="1064"/>
      <c r="AF66" s="1064"/>
      <c r="AG66" s="1064"/>
      <c r="AH66" s="1064"/>
    </row>
    <row r="67" spans="1:34" ht="5.45" customHeight="1">
      <c r="A67" s="1058"/>
      <c r="B67" s="1058"/>
      <c r="C67" s="1064"/>
      <c r="D67" s="1064"/>
      <c r="E67" s="1064"/>
      <c r="F67" s="1064"/>
      <c r="G67" s="1064"/>
      <c r="H67" s="1064"/>
      <c r="I67" s="1064"/>
      <c r="J67" s="1064"/>
      <c r="K67" s="1064"/>
      <c r="L67" s="1064"/>
      <c r="M67" s="1064"/>
      <c r="N67" s="1064"/>
      <c r="O67" s="1064"/>
      <c r="P67" s="1064"/>
      <c r="Q67" s="1064"/>
      <c r="R67" s="1064"/>
      <c r="S67" s="1064"/>
      <c r="T67" s="1064"/>
      <c r="U67" s="1064"/>
      <c r="V67" s="1064"/>
      <c r="W67" s="1064"/>
      <c r="X67" s="1064"/>
      <c r="Y67" s="1064"/>
      <c r="Z67" s="1064"/>
      <c r="AA67" s="1064"/>
      <c r="AB67" s="1064"/>
      <c r="AC67" s="1064"/>
      <c r="AD67" s="1064"/>
      <c r="AE67" s="1064"/>
      <c r="AF67" s="1064"/>
      <c r="AG67" s="1064"/>
      <c r="AH67" s="1064"/>
    </row>
    <row r="68" spans="1:34" ht="6.6" customHeight="1">
      <c r="A68" s="1058"/>
      <c r="B68" s="1058"/>
      <c r="C68" s="1064"/>
      <c r="D68" s="1064"/>
      <c r="E68" s="1064"/>
      <c r="F68" s="1064"/>
      <c r="G68" s="1064"/>
      <c r="H68" s="1064"/>
      <c r="I68" s="1064"/>
      <c r="J68" s="1064"/>
      <c r="K68" s="1064"/>
      <c r="L68" s="1064"/>
      <c r="M68" s="1064"/>
      <c r="N68" s="1064"/>
      <c r="O68" s="1064"/>
      <c r="P68" s="1064"/>
      <c r="Q68" s="1064"/>
      <c r="R68" s="1064"/>
      <c r="S68" s="1064"/>
      <c r="T68" s="1064"/>
      <c r="U68" s="1064"/>
      <c r="V68" s="1064"/>
      <c r="W68" s="1064"/>
      <c r="X68" s="1064"/>
      <c r="Y68" s="1064"/>
      <c r="Z68" s="1064"/>
      <c r="AA68" s="1064"/>
      <c r="AB68" s="1064"/>
      <c r="AC68" s="1064"/>
      <c r="AD68" s="1064"/>
      <c r="AE68" s="1064"/>
      <c r="AF68" s="1064"/>
      <c r="AG68" s="1064"/>
      <c r="AH68" s="1064"/>
    </row>
    <row r="69" spans="1:34" ht="3.6" customHeight="1">
      <c r="A69" s="1058"/>
      <c r="B69" s="1058"/>
      <c r="C69" s="1064"/>
      <c r="D69" s="1064"/>
      <c r="E69" s="1064"/>
      <c r="F69" s="1064"/>
      <c r="G69" s="1064"/>
      <c r="H69" s="1064"/>
      <c r="I69" s="1064"/>
      <c r="J69" s="1064"/>
      <c r="K69" s="1064"/>
      <c r="L69" s="1064"/>
      <c r="M69" s="1064"/>
      <c r="N69" s="1064"/>
      <c r="O69" s="1064"/>
      <c r="P69" s="1064"/>
      <c r="Q69" s="1064"/>
      <c r="R69" s="1064"/>
      <c r="S69" s="1064"/>
      <c r="T69" s="1064"/>
      <c r="U69" s="1064"/>
      <c r="V69" s="1064"/>
      <c r="W69" s="1064"/>
      <c r="X69" s="1064"/>
      <c r="Y69" s="1064"/>
      <c r="Z69" s="1064"/>
      <c r="AA69" s="1064"/>
      <c r="AB69" s="1064"/>
      <c r="AC69" s="1064"/>
      <c r="AD69" s="1064"/>
      <c r="AE69" s="1064"/>
      <c r="AF69" s="1064"/>
      <c r="AG69" s="1064"/>
      <c r="AH69" s="1064"/>
    </row>
    <row r="70" spans="1:34" ht="3" customHeight="1">
      <c r="A70" s="1058"/>
      <c r="B70" s="1058"/>
      <c r="C70" s="1064"/>
      <c r="D70" s="1064"/>
      <c r="E70" s="1064"/>
      <c r="F70" s="1064"/>
      <c r="G70" s="1064"/>
      <c r="H70" s="1064"/>
      <c r="I70" s="1064"/>
      <c r="J70" s="1064"/>
      <c r="K70" s="1064"/>
      <c r="L70" s="1064"/>
      <c r="M70" s="1064"/>
      <c r="N70" s="1064"/>
      <c r="O70" s="1064"/>
      <c r="P70" s="1064"/>
      <c r="Q70" s="1064"/>
      <c r="R70" s="1064"/>
      <c r="S70" s="1064"/>
      <c r="T70" s="1064"/>
      <c r="U70" s="1064"/>
      <c r="V70" s="1064"/>
      <c r="W70" s="1064"/>
      <c r="X70" s="1064"/>
      <c r="Y70" s="1064"/>
      <c r="Z70" s="1064"/>
      <c r="AA70" s="1064"/>
      <c r="AB70" s="1064"/>
      <c r="AC70" s="1064"/>
      <c r="AD70" s="1064"/>
      <c r="AE70" s="1064"/>
      <c r="AF70" s="1064"/>
      <c r="AG70" s="1064"/>
      <c r="AH70" s="1064"/>
    </row>
    <row r="71" spans="1:34" ht="3.6" customHeight="1">
      <c r="A71" s="1058"/>
      <c r="B71" s="1058"/>
      <c r="C71" s="1064"/>
      <c r="D71" s="1064"/>
      <c r="E71" s="1064"/>
      <c r="F71" s="1064"/>
      <c r="G71" s="1064"/>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row>
    <row r="72" spans="1:34" ht="4.3499999999999996" customHeight="1">
      <c r="A72" s="1058"/>
      <c r="B72" s="1058"/>
      <c r="C72" s="1064"/>
      <c r="D72" s="1064"/>
      <c r="E72" s="1064"/>
      <c r="F72" s="1064"/>
      <c r="G72" s="1064"/>
      <c r="H72" s="1064"/>
      <c r="I72" s="1064"/>
      <c r="J72" s="1064"/>
      <c r="K72" s="1064"/>
      <c r="L72" s="1064"/>
      <c r="M72" s="1064"/>
      <c r="N72" s="1064"/>
      <c r="O72" s="1064"/>
      <c r="P72" s="1064"/>
      <c r="Q72" s="1064"/>
      <c r="R72" s="1064"/>
      <c r="S72" s="1064"/>
      <c r="T72" s="1064"/>
      <c r="U72" s="1064"/>
      <c r="V72" s="1064"/>
      <c r="W72" s="1064"/>
      <c r="X72" s="1064"/>
      <c r="Y72" s="1064"/>
      <c r="Z72" s="1064"/>
      <c r="AA72" s="1064"/>
      <c r="AB72" s="1064"/>
      <c r="AC72" s="1064"/>
      <c r="AD72" s="1064"/>
      <c r="AE72" s="1064"/>
      <c r="AF72" s="1064"/>
      <c r="AG72" s="1064"/>
      <c r="AH72" s="1064"/>
    </row>
    <row r="73" spans="1:34" ht="6" customHeight="1">
      <c r="A73" s="1058"/>
      <c r="B73" s="1058"/>
      <c r="C73" s="1064"/>
      <c r="D73" s="1064"/>
      <c r="E73" s="1064"/>
      <c r="F73" s="1064"/>
      <c r="G73" s="1064"/>
      <c r="H73" s="1064"/>
      <c r="I73" s="1064"/>
      <c r="J73" s="1064"/>
      <c r="K73" s="1064"/>
      <c r="L73" s="1064"/>
      <c r="M73" s="1064"/>
      <c r="N73" s="1064"/>
      <c r="O73" s="1064"/>
      <c r="P73" s="1064"/>
      <c r="Q73" s="1064"/>
      <c r="R73" s="1064"/>
      <c r="S73" s="1064"/>
      <c r="T73" s="1064"/>
      <c r="U73" s="1064"/>
      <c r="V73" s="1064"/>
      <c r="W73" s="1064"/>
      <c r="X73" s="1064"/>
      <c r="Y73" s="1064"/>
      <c r="Z73" s="1064"/>
      <c r="AA73" s="1064"/>
      <c r="AB73" s="1064"/>
      <c r="AC73" s="1064"/>
      <c r="AD73" s="1064"/>
      <c r="AE73" s="1064"/>
      <c r="AF73" s="1064"/>
      <c r="AG73" s="1064"/>
      <c r="AH73" s="1064"/>
    </row>
    <row r="74" spans="1:34" ht="2.1" customHeight="1">
      <c r="A74" s="1058"/>
      <c r="B74" s="1058"/>
      <c r="C74" s="1064"/>
      <c r="D74" s="1064"/>
      <c r="E74" s="1064"/>
      <c r="F74" s="1064"/>
      <c r="G74" s="1064"/>
      <c r="H74" s="1064"/>
      <c r="I74" s="1064"/>
      <c r="J74" s="1064"/>
      <c r="K74" s="1064"/>
      <c r="L74" s="1064"/>
      <c r="M74" s="1064"/>
      <c r="N74" s="1064"/>
      <c r="O74" s="1064"/>
      <c r="P74" s="1064"/>
      <c r="Q74" s="1064"/>
      <c r="R74" s="1064"/>
      <c r="S74" s="1064"/>
      <c r="T74" s="1064"/>
      <c r="U74" s="1064"/>
      <c r="V74" s="1064"/>
      <c r="W74" s="1064"/>
      <c r="X74" s="1064"/>
      <c r="Y74" s="1064"/>
      <c r="Z74" s="1064"/>
      <c r="AA74" s="1064"/>
      <c r="AB74" s="1064"/>
      <c r="AC74" s="1064"/>
      <c r="AD74" s="1064"/>
      <c r="AE74" s="1064"/>
      <c r="AF74" s="1064"/>
      <c r="AG74" s="1064"/>
      <c r="AH74" s="1064"/>
    </row>
    <row r="75" spans="1:34" ht="33" customHeight="1">
      <c r="A75" s="1058"/>
      <c r="B75" s="1058"/>
      <c r="C75" s="1064"/>
      <c r="D75" s="1064"/>
      <c r="E75" s="1064"/>
      <c r="F75" s="1064"/>
      <c r="G75" s="1064"/>
      <c r="H75" s="1064"/>
      <c r="I75" s="1064"/>
      <c r="J75" s="1064"/>
      <c r="K75" s="1064"/>
      <c r="L75" s="1064"/>
      <c r="M75" s="1064"/>
      <c r="N75" s="1064"/>
      <c r="O75" s="1064"/>
      <c r="P75" s="1064"/>
      <c r="Q75" s="1064"/>
      <c r="R75" s="1064"/>
      <c r="S75" s="1064"/>
      <c r="T75" s="1064"/>
      <c r="U75" s="1064"/>
      <c r="V75" s="1064"/>
      <c r="W75" s="1064"/>
      <c r="X75" s="1064"/>
      <c r="Y75" s="1064"/>
      <c r="Z75" s="1064"/>
      <c r="AA75" s="1064"/>
      <c r="AB75" s="1064"/>
      <c r="AC75" s="1064"/>
      <c r="AD75" s="1064"/>
      <c r="AE75" s="1064"/>
      <c r="AF75" s="1064"/>
      <c r="AG75" s="1064"/>
      <c r="AH75" s="1064"/>
    </row>
    <row r="76" spans="1:34" ht="61.5" customHeight="1">
      <c r="A76" s="1058"/>
      <c r="B76" s="1058"/>
      <c r="C76" s="1064"/>
      <c r="D76" s="1064"/>
      <c r="E76" s="1064"/>
      <c r="F76" s="1064"/>
      <c r="G76" s="1064"/>
      <c r="H76" s="1064"/>
      <c r="I76" s="1064"/>
      <c r="J76" s="1064"/>
      <c r="K76" s="1064"/>
      <c r="L76" s="1064"/>
      <c r="M76" s="1064"/>
      <c r="N76" s="1064"/>
      <c r="O76" s="1064"/>
      <c r="P76" s="1064"/>
      <c r="Q76" s="1064"/>
      <c r="R76" s="1064"/>
      <c r="S76" s="1064"/>
      <c r="T76" s="1064"/>
      <c r="U76" s="1064"/>
      <c r="V76" s="1064"/>
      <c r="W76" s="1064"/>
      <c r="X76" s="1064"/>
      <c r="Y76" s="1064"/>
      <c r="Z76" s="1064"/>
      <c r="AA76" s="1064"/>
      <c r="AB76" s="1064"/>
      <c r="AC76" s="1064"/>
      <c r="AD76" s="1064"/>
      <c r="AE76" s="1064"/>
      <c r="AF76" s="1064"/>
      <c r="AG76" s="1064"/>
      <c r="AH76" s="1064"/>
    </row>
    <row r="77" spans="1:34" ht="15" hidden="1" customHeight="1">
      <c r="A77" s="1058"/>
      <c r="B77" s="1058"/>
      <c r="C77" s="1064"/>
      <c r="D77" s="1064"/>
      <c r="E77" s="1064"/>
      <c r="F77" s="1064"/>
      <c r="G77" s="1064"/>
      <c r="H77" s="1064"/>
      <c r="I77" s="1064"/>
      <c r="J77" s="1064"/>
      <c r="K77" s="1064"/>
      <c r="L77" s="1064"/>
      <c r="M77" s="1064"/>
      <c r="N77" s="1064"/>
      <c r="O77" s="1064"/>
      <c r="P77" s="1064"/>
      <c r="Q77" s="1064"/>
      <c r="R77" s="1064"/>
      <c r="S77" s="1064"/>
      <c r="T77" s="1064"/>
      <c r="U77" s="1064"/>
      <c r="V77" s="1064"/>
      <c r="W77" s="1064"/>
      <c r="X77" s="1064"/>
      <c r="Y77" s="1064"/>
      <c r="Z77" s="1064"/>
      <c r="AA77" s="1064"/>
      <c r="AB77" s="1064"/>
      <c r="AC77" s="1064"/>
      <c r="AD77" s="1064"/>
      <c r="AE77" s="1064"/>
      <c r="AF77" s="1064"/>
      <c r="AG77" s="1064"/>
      <c r="AH77" s="1064"/>
    </row>
    <row r="78" spans="1:34" ht="15" hidden="1" customHeight="1">
      <c r="A78" s="1058"/>
      <c r="B78" s="1058"/>
      <c r="C78" s="1064"/>
      <c r="D78" s="1064"/>
      <c r="E78" s="1064"/>
      <c r="F78" s="1064"/>
      <c r="G78" s="1064"/>
      <c r="H78" s="1064"/>
      <c r="I78" s="1064"/>
      <c r="J78" s="1064"/>
      <c r="K78" s="1064"/>
      <c r="L78" s="1064"/>
      <c r="M78" s="1064"/>
      <c r="N78" s="1064"/>
      <c r="O78" s="1064"/>
      <c r="P78" s="1064"/>
      <c r="Q78" s="1064"/>
      <c r="R78" s="1064"/>
      <c r="S78" s="1064"/>
      <c r="T78" s="1064"/>
      <c r="U78" s="1064"/>
      <c r="V78" s="1064"/>
      <c r="W78" s="1064"/>
      <c r="X78" s="1064"/>
      <c r="Y78" s="1064"/>
      <c r="Z78" s="1064"/>
      <c r="AA78" s="1064"/>
      <c r="AB78" s="1064"/>
      <c r="AC78" s="1064"/>
      <c r="AD78" s="1064"/>
      <c r="AE78" s="1064"/>
      <c r="AF78" s="1064"/>
      <c r="AG78" s="1064"/>
      <c r="AH78" s="1064"/>
    </row>
    <row r="79" spans="1:34" ht="15" hidden="1" customHeight="1">
      <c r="A79" s="1058"/>
      <c r="B79" s="1058"/>
      <c r="C79" s="1064"/>
      <c r="D79" s="1064"/>
      <c r="E79" s="1064"/>
      <c r="F79" s="1064"/>
      <c r="G79" s="1064"/>
      <c r="H79" s="1064"/>
      <c r="I79" s="1064"/>
      <c r="J79" s="1064"/>
      <c r="K79" s="1064"/>
      <c r="L79" s="1064"/>
      <c r="M79" s="1064"/>
      <c r="N79" s="1064"/>
      <c r="O79" s="1064"/>
      <c r="P79" s="1064"/>
      <c r="Q79" s="1064"/>
      <c r="R79" s="1064"/>
      <c r="S79" s="1064"/>
      <c r="T79" s="1064"/>
      <c r="U79" s="1064"/>
      <c r="V79" s="1064"/>
      <c r="W79" s="1064"/>
      <c r="X79" s="1064"/>
      <c r="Y79" s="1064"/>
      <c r="Z79" s="1064"/>
      <c r="AA79" s="1064"/>
      <c r="AB79" s="1064"/>
      <c r="AC79" s="1064"/>
      <c r="AD79" s="1064"/>
      <c r="AE79" s="1064"/>
      <c r="AF79" s="1064"/>
      <c r="AG79" s="1064"/>
      <c r="AH79" s="1064"/>
    </row>
    <row r="80" spans="1:34" ht="15" hidden="1" customHeight="1">
      <c r="A80" s="1058"/>
      <c r="B80" s="1058"/>
      <c r="C80" s="1064"/>
      <c r="D80" s="1064"/>
      <c r="E80" s="1064"/>
      <c r="F80" s="1064"/>
      <c r="G80" s="1064"/>
      <c r="H80" s="1064"/>
      <c r="I80" s="1064"/>
      <c r="J80" s="1064"/>
      <c r="K80" s="1064"/>
      <c r="L80" s="1064"/>
      <c r="M80" s="1064"/>
      <c r="N80" s="1064"/>
      <c r="O80" s="1064"/>
      <c r="P80" s="1064"/>
      <c r="Q80" s="1064"/>
      <c r="R80" s="1064"/>
      <c r="S80" s="1064"/>
      <c r="T80" s="1064"/>
      <c r="U80" s="1064"/>
      <c r="V80" s="1064"/>
      <c r="W80" s="1064"/>
      <c r="X80" s="1064"/>
      <c r="Y80" s="1064"/>
      <c r="Z80" s="1064"/>
      <c r="AA80" s="1064"/>
      <c r="AB80" s="1064"/>
      <c r="AC80" s="1064"/>
      <c r="AD80" s="1064"/>
      <c r="AE80" s="1064"/>
      <c r="AF80" s="1064"/>
      <c r="AG80" s="1064"/>
      <c r="AH80" s="1064"/>
    </row>
    <row r="81" spans="1:34" ht="15" hidden="1" customHeight="1">
      <c r="A81" s="1058"/>
      <c r="B81" s="1058"/>
      <c r="C81" s="1064"/>
      <c r="D81" s="1064"/>
      <c r="E81" s="1064"/>
      <c r="F81" s="1064"/>
      <c r="G81" s="1064"/>
      <c r="H81" s="1064"/>
      <c r="I81" s="1064"/>
      <c r="J81" s="1064"/>
      <c r="K81" s="1064"/>
      <c r="L81" s="1064"/>
      <c r="M81" s="1064"/>
      <c r="N81" s="1064"/>
      <c r="O81" s="1064"/>
      <c r="P81" s="1064"/>
      <c r="Q81" s="1064"/>
      <c r="R81" s="1064"/>
      <c r="S81" s="1064"/>
      <c r="T81" s="1064"/>
      <c r="U81" s="1064"/>
      <c r="V81" s="1064"/>
      <c r="W81" s="1064"/>
      <c r="X81" s="1064"/>
      <c r="Y81" s="1064"/>
      <c r="Z81" s="1064"/>
      <c r="AA81" s="1064"/>
      <c r="AB81" s="1064"/>
      <c r="AC81" s="1064"/>
      <c r="AD81" s="1064"/>
      <c r="AE81" s="1064"/>
      <c r="AF81" s="1064"/>
      <c r="AG81" s="1064"/>
      <c r="AH81" s="1064"/>
    </row>
    <row r="82" spans="1:34" ht="15" hidden="1" customHeight="1">
      <c r="A82" s="1058"/>
      <c r="B82" s="1058"/>
      <c r="C82" s="1064"/>
      <c r="D82" s="1064"/>
      <c r="E82" s="1064"/>
      <c r="F82" s="1064"/>
      <c r="G82" s="1064"/>
      <c r="H82" s="1064"/>
      <c r="I82" s="1064"/>
      <c r="J82" s="1064"/>
      <c r="K82" s="1064"/>
      <c r="L82" s="1064"/>
      <c r="M82" s="1064"/>
      <c r="N82" s="1064"/>
      <c r="O82" s="1064"/>
      <c r="P82" s="1064"/>
      <c r="Q82" s="1064"/>
      <c r="R82" s="1064"/>
      <c r="S82" s="1064"/>
      <c r="T82" s="1064"/>
      <c r="U82" s="1064"/>
      <c r="V82" s="1064"/>
      <c r="W82" s="1064"/>
      <c r="X82" s="1064"/>
      <c r="Y82" s="1064"/>
      <c r="Z82" s="1064"/>
      <c r="AA82" s="1064"/>
      <c r="AB82" s="1064"/>
      <c r="AC82" s="1064"/>
      <c r="AD82" s="1064"/>
      <c r="AE82" s="1064"/>
      <c r="AF82" s="1064"/>
      <c r="AG82" s="1064"/>
      <c r="AH82" s="1064"/>
    </row>
    <row r="83" spans="1:34" ht="15" hidden="1" customHeight="1">
      <c r="A83" s="1058"/>
      <c r="B83" s="1058"/>
      <c r="C83" s="1064"/>
      <c r="D83" s="1064"/>
      <c r="E83" s="1064"/>
      <c r="F83" s="1064"/>
      <c r="G83" s="1064"/>
      <c r="H83" s="1064"/>
      <c r="I83" s="1064"/>
      <c r="J83" s="1064"/>
      <c r="K83" s="1064"/>
      <c r="L83" s="1064"/>
      <c r="M83" s="1064"/>
      <c r="N83" s="1064"/>
      <c r="O83" s="1064"/>
      <c r="P83" s="1064"/>
      <c r="Q83" s="1064"/>
      <c r="R83" s="1064"/>
      <c r="S83" s="1064"/>
      <c r="T83" s="1064"/>
      <c r="U83" s="1064"/>
      <c r="V83" s="1064"/>
      <c r="W83" s="1064"/>
      <c r="X83" s="1064"/>
      <c r="Y83" s="1064"/>
      <c r="Z83" s="1064"/>
      <c r="AA83" s="1064"/>
      <c r="AB83" s="1064"/>
      <c r="AC83" s="1064"/>
      <c r="AD83" s="1064"/>
      <c r="AE83" s="1064"/>
      <c r="AF83" s="1064"/>
      <c r="AG83" s="1064"/>
      <c r="AH83" s="1064"/>
    </row>
    <row r="84" spans="1:34" ht="15" hidden="1" customHeight="1">
      <c r="A84" s="1058"/>
      <c r="B84" s="1058"/>
      <c r="C84" s="1064"/>
      <c r="D84" s="1064"/>
      <c r="E84" s="1064"/>
      <c r="F84" s="1064"/>
      <c r="G84" s="1064"/>
      <c r="H84" s="1064"/>
      <c r="I84" s="1064"/>
      <c r="J84" s="1064"/>
      <c r="K84" s="1064"/>
      <c r="L84" s="1064"/>
      <c r="M84" s="1064"/>
      <c r="N84" s="1064"/>
      <c r="O84" s="1064"/>
      <c r="P84" s="1064"/>
      <c r="Q84" s="1064"/>
      <c r="R84" s="1064"/>
      <c r="S84" s="1064"/>
      <c r="T84" s="1064"/>
      <c r="U84" s="1064"/>
      <c r="V84" s="1064"/>
      <c r="W84" s="1064"/>
      <c r="X84" s="1064"/>
      <c r="Y84" s="1064"/>
      <c r="Z84" s="1064"/>
      <c r="AA84" s="1064"/>
      <c r="AB84" s="1064"/>
      <c r="AC84" s="1064"/>
      <c r="AD84" s="1064"/>
      <c r="AE84" s="1064"/>
      <c r="AF84" s="1064"/>
      <c r="AG84" s="1064"/>
      <c r="AH84" s="1064"/>
    </row>
    <row r="87" spans="1:34">
      <c r="A87" s="297" t="s">
        <v>256</v>
      </c>
      <c r="B87" s="297"/>
      <c r="C87" s="297"/>
      <c r="D87" s="297"/>
      <c r="E87" s="297"/>
      <c r="F87" s="297"/>
      <c r="G87" s="297"/>
      <c r="H87" s="297"/>
      <c r="I87" s="297"/>
      <c r="J87" s="297"/>
      <c r="K87" s="297"/>
      <c r="L87" s="297"/>
      <c r="M87" s="297"/>
      <c r="N87" s="297"/>
      <c r="O87" s="297"/>
      <c r="P87" s="297"/>
      <c r="Q87" s="297"/>
    </row>
    <row r="88" spans="1:34">
      <c r="A88" s="296" t="s">
        <v>519</v>
      </c>
      <c r="B88" s="296"/>
      <c r="C88" s="296"/>
      <c r="D88" s="296"/>
      <c r="E88" s="296"/>
      <c r="F88" s="296"/>
      <c r="G88" s="296"/>
      <c r="H88" s="296"/>
      <c r="I88" s="296"/>
      <c r="J88" s="296"/>
      <c r="K88" s="296"/>
      <c r="L88" s="296"/>
      <c r="M88" s="296"/>
      <c r="N88" s="296"/>
      <c r="O88" s="296"/>
      <c r="P88" s="296"/>
      <c r="Q88" s="296"/>
    </row>
  </sheetData>
  <mergeCells count="86">
    <mergeCell ref="I21:K21"/>
    <mergeCell ref="A16:L16"/>
    <mergeCell ref="AG9:AH9"/>
    <mergeCell ref="R6:U6"/>
    <mergeCell ref="V6:Y6"/>
    <mergeCell ref="Z6:AC6"/>
    <mergeCell ref="AD6:AH6"/>
    <mergeCell ref="A12:A15"/>
    <mergeCell ref="B12:D12"/>
    <mergeCell ref="E12:G12"/>
    <mergeCell ref="I12:J12"/>
    <mergeCell ref="K12:L15"/>
    <mergeCell ref="B13:D13"/>
    <mergeCell ref="E13:G13"/>
    <mergeCell ref="I13:J13"/>
    <mergeCell ref="B14:D14"/>
    <mergeCell ref="E14:G14"/>
    <mergeCell ref="R5:U5"/>
    <mergeCell ref="V5:Y5"/>
    <mergeCell ref="AD5:AH5"/>
    <mergeCell ref="I14:J14"/>
    <mergeCell ref="AG8:AH8"/>
    <mergeCell ref="AD9:AE9"/>
    <mergeCell ref="E7:L8"/>
    <mergeCell ref="M7:Q8"/>
    <mergeCell ref="R7:AH7"/>
    <mergeCell ref="R8:S8"/>
    <mergeCell ref="W8:X8"/>
    <mergeCell ref="AB8:AC8"/>
    <mergeCell ref="AD8:AE8"/>
    <mergeCell ref="B15:D15"/>
    <mergeCell ref="E15:G15"/>
    <mergeCell ref="I15:J15"/>
    <mergeCell ref="Z5:AC5"/>
    <mergeCell ref="A9:D9"/>
    <mergeCell ref="E9:L9"/>
    <mergeCell ref="M9:Q9"/>
    <mergeCell ref="R9:S9"/>
    <mergeCell ref="W9:X9"/>
    <mergeCell ref="AB9:AC9"/>
    <mergeCell ref="A10:D11"/>
    <mergeCell ref="E10:G11"/>
    <mergeCell ref="H10:H11"/>
    <mergeCell ref="I10:J11"/>
    <mergeCell ref="K10:L11"/>
    <mergeCell ref="A7:D8"/>
    <mergeCell ref="C19:D21"/>
    <mergeCell ref="E19:F21"/>
    <mergeCell ref="G19:H21"/>
    <mergeCell ref="I19:K19"/>
    <mergeCell ref="A65:B84"/>
    <mergeCell ref="A38:B40"/>
    <mergeCell ref="A22:A24"/>
    <mergeCell ref="A25:A27"/>
    <mergeCell ref="A28:A30"/>
    <mergeCell ref="A31:A33"/>
    <mergeCell ref="A34:A36"/>
    <mergeCell ref="A45:B64"/>
    <mergeCell ref="C45:AH64"/>
    <mergeCell ref="C65:AH84"/>
    <mergeCell ref="Q18:Q21"/>
    <mergeCell ref="I20:K20"/>
    <mergeCell ref="A1:AH1"/>
    <mergeCell ref="A37:AH37"/>
    <mergeCell ref="C38:AH40"/>
    <mergeCell ref="M10:P10"/>
    <mergeCell ref="Q10:T10"/>
    <mergeCell ref="U10:X10"/>
    <mergeCell ref="Y10:AB10"/>
    <mergeCell ref="AC10:AF10"/>
    <mergeCell ref="AG10:AG11"/>
    <mergeCell ref="AH10:AH11"/>
    <mergeCell ref="M16:P16"/>
    <mergeCell ref="Q16:T16"/>
    <mergeCell ref="U16:X16"/>
    <mergeCell ref="Y16:AB16"/>
    <mergeCell ref="AC16:AF16"/>
    <mergeCell ref="A19:B21"/>
    <mergeCell ref="A4:AH4"/>
    <mergeCell ref="A3:AH3"/>
    <mergeCell ref="A6:D6"/>
    <mergeCell ref="E6:L6"/>
    <mergeCell ref="M6:Q6"/>
    <mergeCell ref="A5:D5"/>
    <mergeCell ref="E5:L5"/>
    <mergeCell ref="M5:Q5"/>
  </mergeCells>
  <conditionalFormatting sqref="AH16">
    <cfRule type="cellIs" dxfId="64" priority="1" operator="between">
      <formula>0.2</formula>
      <formula>0.35</formula>
    </cfRule>
    <cfRule type="cellIs" dxfId="63" priority="2" operator="between">
      <formula>0.35</formula>
      <formula>0.4</formula>
    </cfRule>
    <cfRule type="cellIs" dxfId="62" priority="3" operator="between">
      <formula>0.15</formula>
      <formula>0.2</formula>
    </cfRule>
    <cfRule type="cellIs" dxfId="61" priority="4" operator="between">
      <formula>0.1</formula>
      <formula>0.15</formula>
    </cfRule>
    <cfRule type="cellIs" dxfId="60" priority="5" operator="lessThan">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80"/>
  <sheetViews>
    <sheetView showGridLines="0" topLeftCell="G10" zoomScale="70" zoomScaleNormal="70" workbookViewId="0">
      <selection activeCell="T30" sqref="T30"/>
    </sheetView>
  </sheetViews>
  <sheetFormatPr baseColWidth="10" defaultColWidth="11.5546875" defaultRowHeight="15"/>
  <cols>
    <col min="1" max="1" width="9.88671875" style="429" bestFit="1" customWidth="1"/>
    <col min="2" max="2" width="9.33203125" style="429" bestFit="1" customWidth="1"/>
    <col min="3" max="3" width="8.88671875" style="429" bestFit="1" customWidth="1"/>
    <col min="4" max="4" width="10.88671875" style="429" bestFit="1" customWidth="1"/>
    <col min="5" max="5" width="8.5546875" style="429" bestFit="1" customWidth="1"/>
    <col min="6" max="6" width="10" style="429" customWidth="1"/>
    <col min="7" max="7" width="10.33203125" style="429" bestFit="1" customWidth="1"/>
    <col min="8" max="8" width="10.109375" style="429" bestFit="1" customWidth="1"/>
    <col min="9" max="9" width="10.5546875" style="429" bestFit="1" customWidth="1"/>
    <col min="10" max="10" width="9" style="429" bestFit="1" customWidth="1"/>
    <col min="11" max="11" width="9.6640625" style="429" bestFit="1" customWidth="1"/>
    <col min="12" max="12" width="7.5546875" style="429" bestFit="1" customWidth="1"/>
    <col min="13" max="13" width="7.6640625" style="429" bestFit="1" customWidth="1"/>
    <col min="14" max="14" width="8.88671875" style="429" bestFit="1" customWidth="1"/>
    <col min="15" max="15" width="9.88671875" style="429" bestFit="1" customWidth="1"/>
    <col min="16" max="16" width="9.88671875" style="429" customWidth="1"/>
    <col min="17" max="17" width="15.33203125" style="429" customWidth="1"/>
    <col min="18" max="18" width="9.44140625" style="429" customWidth="1"/>
    <col min="19" max="24" width="11.5546875" style="429"/>
    <col min="25" max="25" width="13.109375" style="429" customWidth="1"/>
    <col min="26" max="27" width="11.5546875" style="429"/>
    <col min="28" max="28" width="12.88671875" style="429" customWidth="1"/>
    <col min="29" max="29" width="11.5546875" style="429"/>
    <col min="30" max="30" width="13.33203125" style="429" customWidth="1"/>
    <col min="31" max="16384" width="11.5546875" style="429"/>
  </cols>
  <sheetData>
    <row r="1" spans="1:32" s="295" customFormat="1">
      <c r="R1" s="429"/>
    </row>
    <row r="3" spans="1:32" s="295" customFormat="1" ht="154.5" customHeight="1">
      <c r="A3" s="948" t="s">
        <v>533</v>
      </c>
      <c r="B3" s="948"/>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row>
    <row r="4" spans="1:32" s="295" customFormat="1"/>
    <row r="5" spans="1:32" s="295" customFormat="1" ht="15" customHeight="1">
      <c r="A5" s="1268" t="s">
        <v>0</v>
      </c>
      <c r="B5" s="1269"/>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70"/>
    </row>
    <row r="6" spans="1:32" s="295" customFormat="1" ht="44.25" customHeight="1">
      <c r="A6" s="1040" t="s">
        <v>26</v>
      </c>
      <c r="B6" s="1041"/>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c r="AE6" s="1041"/>
      <c r="AF6" s="1042"/>
    </row>
    <row r="7" spans="1:32" s="295" customFormat="1" ht="15" customHeight="1">
      <c r="A7" s="952" t="s">
        <v>1</v>
      </c>
      <c r="B7" s="952"/>
      <c r="C7" s="952"/>
      <c r="D7" s="952"/>
      <c r="E7" s="953" t="s">
        <v>2</v>
      </c>
      <c r="F7" s="953"/>
      <c r="G7" s="953"/>
      <c r="H7" s="953"/>
      <c r="I7" s="953"/>
      <c r="J7" s="953"/>
      <c r="K7" s="953"/>
      <c r="L7" s="953"/>
      <c r="M7" s="954" t="s">
        <v>3</v>
      </c>
      <c r="N7" s="954"/>
      <c r="O7" s="954"/>
      <c r="P7" s="954"/>
      <c r="Q7" s="1271" t="s">
        <v>590</v>
      </c>
      <c r="R7" s="1272"/>
      <c r="S7" s="1272"/>
      <c r="T7" s="1273"/>
      <c r="U7" s="956" t="s">
        <v>591</v>
      </c>
      <c r="V7" s="956"/>
      <c r="W7" s="956"/>
      <c r="X7" s="956"/>
      <c r="Y7" s="957" t="s">
        <v>5</v>
      </c>
      <c r="Z7" s="957"/>
      <c r="AA7" s="957"/>
      <c r="AB7" s="957"/>
      <c r="AC7" s="958" t="s">
        <v>6</v>
      </c>
      <c r="AD7" s="958"/>
      <c r="AE7" s="958"/>
      <c r="AF7" s="958"/>
    </row>
    <row r="8" spans="1:32" s="305" customFormat="1" ht="98.1" customHeight="1">
      <c r="A8" s="966" t="s">
        <v>141</v>
      </c>
      <c r="B8" s="966"/>
      <c r="C8" s="966"/>
      <c r="D8" s="966"/>
      <c r="E8" s="967" t="s">
        <v>142</v>
      </c>
      <c r="F8" s="967"/>
      <c r="G8" s="967"/>
      <c r="H8" s="967"/>
      <c r="I8" s="967"/>
      <c r="J8" s="967"/>
      <c r="K8" s="967"/>
      <c r="L8" s="967"/>
      <c r="M8" s="967" t="s">
        <v>153</v>
      </c>
      <c r="N8" s="967"/>
      <c r="O8" s="967"/>
      <c r="P8" s="967"/>
      <c r="Q8" s="990" t="s">
        <v>624</v>
      </c>
      <c r="R8" s="1089"/>
      <c r="S8" s="1089"/>
      <c r="T8" s="991"/>
      <c r="U8" s="968" t="s">
        <v>625</v>
      </c>
      <c r="V8" s="968"/>
      <c r="W8" s="968"/>
      <c r="X8" s="968"/>
      <c r="Y8" s="968" t="s">
        <v>144</v>
      </c>
      <c r="Z8" s="968"/>
      <c r="AA8" s="968"/>
      <c r="AB8" s="968"/>
      <c r="AC8" s="968" t="s">
        <v>732</v>
      </c>
      <c r="AD8" s="968"/>
      <c r="AE8" s="968"/>
      <c r="AF8" s="968"/>
    </row>
    <row r="9" spans="1:32" s="295" customFormat="1" ht="15" customHeight="1">
      <c r="A9" s="969" t="s">
        <v>7</v>
      </c>
      <c r="B9" s="969"/>
      <c r="C9" s="969"/>
      <c r="D9" s="969"/>
      <c r="E9" s="971" t="s">
        <v>8</v>
      </c>
      <c r="F9" s="971"/>
      <c r="G9" s="971"/>
      <c r="H9" s="971"/>
      <c r="I9" s="971"/>
      <c r="J9" s="971"/>
      <c r="K9" s="971"/>
      <c r="L9" s="971"/>
      <c r="M9" s="973" t="s">
        <v>12</v>
      </c>
      <c r="N9" s="973"/>
      <c r="O9" s="973"/>
      <c r="P9" s="973"/>
      <c r="Q9" s="973"/>
      <c r="R9" s="973"/>
      <c r="S9" s="973"/>
      <c r="T9" s="974"/>
      <c r="U9" s="977" t="s">
        <v>4</v>
      </c>
      <c r="V9" s="978"/>
      <c r="W9" s="978"/>
      <c r="X9" s="978"/>
      <c r="Y9" s="978"/>
      <c r="Z9" s="978"/>
      <c r="AA9" s="978"/>
      <c r="AB9" s="978"/>
      <c r="AC9" s="978"/>
      <c r="AD9" s="978"/>
      <c r="AE9" s="978"/>
      <c r="AF9" s="978"/>
    </row>
    <row r="10" spans="1:32" s="295" customFormat="1" ht="39.6" customHeight="1">
      <c r="A10" s="970"/>
      <c r="B10" s="970"/>
      <c r="C10" s="970"/>
      <c r="D10" s="970"/>
      <c r="E10" s="972"/>
      <c r="F10" s="972"/>
      <c r="G10" s="972"/>
      <c r="H10" s="972"/>
      <c r="I10" s="972"/>
      <c r="J10" s="972"/>
      <c r="K10" s="972"/>
      <c r="L10" s="972"/>
      <c r="M10" s="975"/>
      <c r="N10" s="975"/>
      <c r="O10" s="975"/>
      <c r="P10" s="975"/>
      <c r="Q10" s="975"/>
      <c r="R10" s="975"/>
      <c r="S10" s="975"/>
      <c r="T10" s="976"/>
      <c r="U10" s="430" t="s">
        <v>592</v>
      </c>
      <c r="V10" s="430" t="s">
        <v>593</v>
      </c>
      <c r="W10" s="430" t="s">
        <v>594</v>
      </c>
      <c r="X10" s="430" t="s">
        <v>595</v>
      </c>
      <c r="Y10" s="430" t="s">
        <v>596</v>
      </c>
      <c r="Z10" s="430" t="s">
        <v>597</v>
      </c>
      <c r="AA10" s="430" t="s">
        <v>598</v>
      </c>
      <c r="AB10" s="430" t="s">
        <v>599</v>
      </c>
      <c r="AC10" s="431" t="s">
        <v>600</v>
      </c>
      <c r="AD10" s="431" t="s">
        <v>601</v>
      </c>
      <c r="AE10" s="430" t="s">
        <v>602</v>
      </c>
      <c r="AF10" s="431" t="s">
        <v>603</v>
      </c>
    </row>
    <row r="11" spans="1:32" s="295" customFormat="1" ht="38.25" customHeight="1">
      <c r="A11" s="959" t="s">
        <v>154</v>
      </c>
      <c r="B11" s="959"/>
      <c r="C11" s="959"/>
      <c r="D11" s="959"/>
      <c r="E11" s="960" t="s">
        <v>155</v>
      </c>
      <c r="F11" s="961"/>
      <c r="G11" s="961"/>
      <c r="H11" s="961"/>
      <c r="I11" s="961"/>
      <c r="J11" s="961"/>
      <c r="K11" s="961"/>
      <c r="L11" s="962"/>
      <c r="M11" s="963" t="s">
        <v>22</v>
      </c>
      <c r="N11" s="964"/>
      <c r="O11" s="964"/>
      <c r="P11" s="964"/>
      <c r="Q11" s="964"/>
      <c r="R11" s="964"/>
      <c r="S11" s="964"/>
      <c r="T11" s="965"/>
      <c r="U11" s="428"/>
      <c r="V11" s="420"/>
      <c r="W11" s="420" t="s">
        <v>30</v>
      </c>
      <c r="X11" s="420"/>
      <c r="Y11" s="422"/>
      <c r="Z11" s="420"/>
      <c r="AA11" s="420"/>
      <c r="AB11" s="420"/>
      <c r="AC11" s="428"/>
      <c r="AD11" s="422"/>
      <c r="AE11" s="422" t="s">
        <v>30</v>
      </c>
      <c r="AF11" s="420"/>
    </row>
    <row r="12" spans="1:32" s="301" customFormat="1" ht="15" customHeight="1">
      <c r="A12" s="981" t="s">
        <v>500</v>
      </c>
      <c r="B12" s="981"/>
      <c r="C12" s="981"/>
      <c r="D12" s="981"/>
      <c r="E12" s="982" t="s">
        <v>530</v>
      </c>
      <c r="F12" s="984" t="s">
        <v>10</v>
      </c>
      <c r="G12" s="985" t="s">
        <v>529</v>
      </c>
      <c r="H12" s="985"/>
      <c r="I12" s="986" t="s">
        <v>528</v>
      </c>
      <c r="J12" s="986"/>
      <c r="K12" s="987">
        <v>2018</v>
      </c>
      <c r="L12" s="988"/>
      <c r="M12" s="988"/>
      <c r="N12" s="988"/>
      <c r="O12" s="988">
        <v>2019</v>
      </c>
      <c r="P12" s="988"/>
      <c r="Q12" s="988"/>
      <c r="R12" s="988"/>
      <c r="S12" s="988">
        <v>2020</v>
      </c>
      <c r="T12" s="988"/>
      <c r="U12" s="988"/>
      <c r="V12" s="988"/>
      <c r="W12" s="988">
        <v>2021</v>
      </c>
      <c r="X12" s="988"/>
      <c r="Y12" s="988"/>
      <c r="Z12" s="988"/>
      <c r="AA12" s="988">
        <v>2022</v>
      </c>
      <c r="AB12" s="988"/>
      <c r="AC12" s="988"/>
      <c r="AD12" s="988"/>
      <c r="AE12" s="989" t="s">
        <v>534</v>
      </c>
      <c r="AF12" s="979" t="s">
        <v>607</v>
      </c>
    </row>
    <row r="13" spans="1:32" s="301" customFormat="1" ht="15" customHeight="1">
      <c r="A13" s="981"/>
      <c r="B13" s="981"/>
      <c r="C13" s="981"/>
      <c r="D13" s="981"/>
      <c r="E13" s="983"/>
      <c r="F13" s="984"/>
      <c r="G13" s="985"/>
      <c r="H13" s="985"/>
      <c r="I13" s="986"/>
      <c r="J13" s="986"/>
      <c r="K13" s="419" t="s">
        <v>23</v>
      </c>
      <c r="L13" s="419" t="s">
        <v>24</v>
      </c>
      <c r="M13" s="419" t="s">
        <v>25</v>
      </c>
      <c r="N13" s="419" t="s">
        <v>609</v>
      </c>
      <c r="O13" s="419" t="s">
        <v>23</v>
      </c>
      <c r="P13" s="419" t="s">
        <v>24</v>
      </c>
      <c r="Q13" s="419" t="s">
        <v>25</v>
      </c>
      <c r="R13" s="419" t="s">
        <v>609</v>
      </c>
      <c r="S13" s="419" t="s">
        <v>23</v>
      </c>
      <c r="T13" s="419" t="s">
        <v>24</v>
      </c>
      <c r="U13" s="419" t="s">
        <v>25</v>
      </c>
      <c r="V13" s="419" t="s">
        <v>609</v>
      </c>
      <c r="W13" s="419" t="s">
        <v>23</v>
      </c>
      <c r="X13" s="419" t="s">
        <v>24</v>
      </c>
      <c r="Y13" s="419" t="s">
        <v>25</v>
      </c>
      <c r="Z13" s="419" t="s">
        <v>609</v>
      </c>
      <c r="AA13" s="419" t="s">
        <v>23</v>
      </c>
      <c r="AB13" s="419" t="s">
        <v>24</v>
      </c>
      <c r="AC13" s="419" t="s">
        <v>25</v>
      </c>
      <c r="AD13" s="424" t="s">
        <v>609</v>
      </c>
      <c r="AE13" s="989"/>
      <c r="AF13" s="980"/>
    </row>
    <row r="14" spans="1:32" s="301" customFormat="1" ht="25.35" customHeight="1">
      <c r="A14" s="1105" t="s">
        <v>606</v>
      </c>
      <c r="B14" s="1261" t="s">
        <v>156</v>
      </c>
      <c r="C14" s="1267"/>
      <c r="D14" s="1262"/>
      <c r="E14" s="426">
        <f>+'[2]PLAN DE ACCION ESTRATEGICO'!Z62</f>
        <v>2</v>
      </c>
      <c r="F14" s="420" t="str">
        <f>+'[2]PLAN DE ACCION ESTRATEGICO'!Y62</f>
        <v>No.</v>
      </c>
      <c r="G14" s="1261" t="s">
        <v>157</v>
      </c>
      <c r="H14" s="1262"/>
      <c r="I14" s="1233" t="s">
        <v>349</v>
      </c>
      <c r="J14" s="1234"/>
      <c r="K14" s="477">
        <f>+'[2]PLAN DE ACCION ESTRATEGICO'!AR62</f>
        <v>0</v>
      </c>
      <c r="L14" s="477">
        <f>+'[2]PLAN DE ACCION ESTRATEGICO'!AS62</f>
        <v>0</v>
      </c>
      <c r="M14" s="477">
        <f>+'[2]PLAN DE ACCION ESTRATEGICO'!AT62</f>
        <v>1</v>
      </c>
      <c r="N14" s="478">
        <f>SUM(K14:M14)</f>
        <v>1</v>
      </c>
      <c r="O14" s="477">
        <f>+'[2]PLAN DE ACCION ESTRATEGICO'!AU62</f>
        <v>0</v>
      </c>
      <c r="P14" s="477">
        <f>+'[2]PLAN DE ACCION ESTRATEGICO'!AV62</f>
        <v>0</v>
      </c>
      <c r="Q14" s="477">
        <f>+'[2]PLAN DE ACCION ESTRATEGICO'!AW62</f>
        <v>0</v>
      </c>
      <c r="R14" s="478">
        <f>SUM(O14:Q14)</f>
        <v>0</v>
      </c>
      <c r="S14" s="477">
        <f>+'[2]PLAN DE ACCION ESTRATEGICO'!AX62</f>
        <v>0</v>
      </c>
      <c r="T14" s="477">
        <f>+'[2]PLAN DE ACCION ESTRATEGICO'!AY62</f>
        <v>0</v>
      </c>
      <c r="U14" s="477">
        <f>+'[2]PLAN DE ACCION ESTRATEGICO'!AZ62</f>
        <v>0</v>
      </c>
      <c r="V14" s="478">
        <f>SUM(S14:U14)</f>
        <v>0</v>
      </c>
      <c r="W14" s="477">
        <f>+'[2]PLAN DE ACCION ESTRATEGICO'!BA62</f>
        <v>0</v>
      </c>
      <c r="X14" s="477">
        <f>+'[2]PLAN DE ACCION ESTRATEGICO'!BB62</f>
        <v>0</v>
      </c>
      <c r="Y14" s="477">
        <f>+'[2]PLAN DE ACCION ESTRATEGICO'!BC62</f>
        <v>0</v>
      </c>
      <c r="Z14" s="478">
        <f>SUM(W14:Y14)</f>
        <v>0</v>
      </c>
      <c r="AA14" s="477">
        <f>+'[2]PLAN DE ACCION ESTRATEGICO'!BD62</f>
        <v>0</v>
      </c>
      <c r="AB14" s="477">
        <f>+'[2]PLAN DE ACCION ESTRATEGICO'!BE62</f>
        <v>0</v>
      </c>
      <c r="AC14" s="477">
        <f>+'[2]PLAN DE ACCION ESTRATEGICO'!BF62</f>
        <v>0</v>
      </c>
      <c r="AD14" s="478">
        <f>SUM(AA14:AC14)</f>
        <v>0</v>
      </c>
      <c r="AE14" s="479">
        <f>+N14+R14+V14+Z14+AD14</f>
        <v>1</v>
      </c>
      <c r="AF14" s="433">
        <f>AE14/E14</f>
        <v>0.5</v>
      </c>
    </row>
    <row r="15" spans="1:32" s="301" customFormat="1" ht="41.1" customHeight="1">
      <c r="A15" s="1114"/>
      <c r="B15" s="1261" t="s">
        <v>734</v>
      </c>
      <c r="C15" s="1267"/>
      <c r="D15" s="1262"/>
      <c r="E15" s="426">
        <f>+'[2]PLAN DE ACCION ESTRATEGICO'!Z63</f>
        <v>10</v>
      </c>
      <c r="F15" s="420" t="str">
        <f>+'[2]PLAN DE ACCION ESTRATEGICO'!Y63</f>
        <v>No.</v>
      </c>
      <c r="G15" s="1259" t="s">
        <v>159</v>
      </c>
      <c r="H15" s="1260"/>
      <c r="I15" s="1241"/>
      <c r="J15" s="1242"/>
      <c r="K15" s="477">
        <f>+'[2]PLAN DE ACCION ESTRATEGICO'!AR63</f>
        <v>0</v>
      </c>
      <c r="L15" s="477">
        <f>+'[2]PLAN DE ACCION ESTRATEGICO'!AS63</f>
        <v>0</v>
      </c>
      <c r="M15" s="477">
        <f>+'[2]PLAN DE ACCION ESTRATEGICO'!AT63</f>
        <v>2</v>
      </c>
      <c r="N15" s="478">
        <f>SUM(K15:M15)</f>
        <v>2</v>
      </c>
      <c r="O15" s="477">
        <f>+'[2]PLAN DE ACCION ESTRATEGICO'!AU63</f>
        <v>0</v>
      </c>
      <c r="P15" s="477">
        <f>+'[2]PLAN DE ACCION ESTRATEGICO'!AV63</f>
        <v>0</v>
      </c>
      <c r="Q15" s="477">
        <f>+'[2]PLAN DE ACCION ESTRATEGICO'!AW63</f>
        <v>0</v>
      </c>
      <c r="R15" s="478">
        <f t="shared" ref="R15:R18" si="0">SUM(O15:Q15)</f>
        <v>0</v>
      </c>
      <c r="S15" s="477">
        <f>+'[2]PLAN DE ACCION ESTRATEGICO'!AX63</f>
        <v>0</v>
      </c>
      <c r="T15" s="477">
        <f>+'[2]PLAN DE ACCION ESTRATEGICO'!AY63</f>
        <v>0</v>
      </c>
      <c r="U15" s="477">
        <f>+'[2]PLAN DE ACCION ESTRATEGICO'!AZ63</f>
        <v>0</v>
      </c>
      <c r="V15" s="478">
        <f t="shared" ref="V15:V18" si="1">SUM(S15:U15)</f>
        <v>0</v>
      </c>
      <c r="W15" s="477">
        <f>+'[2]PLAN DE ACCION ESTRATEGICO'!BA63</f>
        <v>0</v>
      </c>
      <c r="X15" s="477">
        <f>+'[2]PLAN DE ACCION ESTRATEGICO'!BB63</f>
        <v>0</v>
      </c>
      <c r="Y15" s="477">
        <f>+'[2]PLAN DE ACCION ESTRATEGICO'!BC63</f>
        <v>0</v>
      </c>
      <c r="Z15" s="478">
        <f t="shared" ref="Z15:Z18" si="2">SUM(W15:Y15)</f>
        <v>0</v>
      </c>
      <c r="AA15" s="477">
        <f>+'[2]PLAN DE ACCION ESTRATEGICO'!BD63</f>
        <v>0</v>
      </c>
      <c r="AB15" s="477">
        <f>+'[2]PLAN DE ACCION ESTRATEGICO'!BE63</f>
        <v>0</v>
      </c>
      <c r="AC15" s="477">
        <f>+'[2]PLAN DE ACCION ESTRATEGICO'!BF63</f>
        <v>0</v>
      </c>
      <c r="AD15" s="478">
        <f t="shared" ref="AD15:AD18" si="3">SUM(AA15:AC15)</f>
        <v>0</v>
      </c>
      <c r="AE15" s="479">
        <f t="shared" ref="AE15:AE18" si="4">+N15+R15+V15+Z15+AD15</f>
        <v>2</v>
      </c>
      <c r="AF15" s="433">
        <f t="shared" ref="AF15:AF18" si="5">AE15/E15</f>
        <v>0.2</v>
      </c>
    </row>
    <row r="16" spans="1:32" s="301" customFormat="1" ht="33.6" customHeight="1">
      <c r="A16" s="1114"/>
      <c r="B16" s="1261" t="s">
        <v>735</v>
      </c>
      <c r="C16" s="1267"/>
      <c r="D16" s="1262"/>
      <c r="E16" s="426">
        <f>+'[2]PLAN DE ACCION ESTRATEGICO'!Z64</f>
        <v>7400</v>
      </c>
      <c r="F16" s="420" t="str">
        <f>+'[2]PLAN DE ACCION ESTRATEGICO'!Y64</f>
        <v>No.</v>
      </c>
      <c r="G16" s="1259" t="s">
        <v>161</v>
      </c>
      <c r="H16" s="1260"/>
      <c r="I16" s="1241"/>
      <c r="J16" s="1242"/>
      <c r="K16" s="477">
        <f>+'[2]PLAN DE ACCION ESTRATEGICO'!AR64</f>
        <v>0</v>
      </c>
      <c r="L16" s="477">
        <f>+'[2]PLAN DE ACCION ESTRATEGICO'!AS64</f>
        <v>785</v>
      </c>
      <c r="M16" s="477">
        <f>+'[2]PLAN DE ACCION ESTRATEGICO'!AT64</f>
        <v>695</v>
      </c>
      <c r="N16" s="478">
        <f>SUM(K16:M16)</f>
        <v>1480</v>
      </c>
      <c r="O16" s="477">
        <f>+'[2]PLAN DE ACCION ESTRATEGICO'!AU64</f>
        <v>0</v>
      </c>
      <c r="P16" s="477">
        <f>+'[2]PLAN DE ACCION ESTRATEGICO'!AV64</f>
        <v>0</v>
      </c>
      <c r="Q16" s="477">
        <f>+'[2]PLAN DE ACCION ESTRATEGICO'!AW64</f>
        <v>0</v>
      </c>
      <c r="R16" s="478">
        <f t="shared" si="0"/>
        <v>0</v>
      </c>
      <c r="S16" s="477">
        <f>+'[2]PLAN DE ACCION ESTRATEGICO'!AX64</f>
        <v>0</v>
      </c>
      <c r="T16" s="477">
        <f>+'[2]PLAN DE ACCION ESTRATEGICO'!AY64</f>
        <v>0</v>
      </c>
      <c r="U16" s="477">
        <f>+'[2]PLAN DE ACCION ESTRATEGICO'!AZ64</f>
        <v>0</v>
      </c>
      <c r="V16" s="478">
        <f t="shared" si="1"/>
        <v>0</v>
      </c>
      <c r="W16" s="477">
        <f>+'[2]PLAN DE ACCION ESTRATEGICO'!BA64</f>
        <v>0</v>
      </c>
      <c r="X16" s="477">
        <f>+'[2]PLAN DE ACCION ESTRATEGICO'!BB64</f>
        <v>0</v>
      </c>
      <c r="Y16" s="477">
        <f>+'[2]PLAN DE ACCION ESTRATEGICO'!BC64</f>
        <v>0</v>
      </c>
      <c r="Z16" s="478">
        <f t="shared" si="2"/>
        <v>0</v>
      </c>
      <c r="AA16" s="477">
        <f>+'[2]PLAN DE ACCION ESTRATEGICO'!BD64</f>
        <v>0</v>
      </c>
      <c r="AB16" s="477">
        <f>+'[2]PLAN DE ACCION ESTRATEGICO'!BE64</f>
        <v>0</v>
      </c>
      <c r="AC16" s="477">
        <f>+'[2]PLAN DE ACCION ESTRATEGICO'!BF64</f>
        <v>0</v>
      </c>
      <c r="AD16" s="478">
        <f t="shared" si="3"/>
        <v>0</v>
      </c>
      <c r="AE16" s="479">
        <f t="shared" si="4"/>
        <v>1480</v>
      </c>
      <c r="AF16" s="433">
        <f t="shared" si="5"/>
        <v>0.2</v>
      </c>
    </row>
    <row r="17" spans="1:32" s="301" customFormat="1" ht="43.35" customHeight="1">
      <c r="A17" s="1114"/>
      <c r="B17" s="1261" t="s">
        <v>736</v>
      </c>
      <c r="C17" s="1267"/>
      <c r="D17" s="1262"/>
      <c r="E17" s="426">
        <f>+'[2]PLAN DE ACCION ESTRATEGICO'!Z65</f>
        <v>650</v>
      </c>
      <c r="F17" s="420" t="str">
        <f>+'[2]PLAN DE ACCION ESTRATEGICO'!Y65</f>
        <v>No.</v>
      </c>
      <c r="G17" s="1261" t="s">
        <v>162</v>
      </c>
      <c r="H17" s="1262"/>
      <c r="I17" s="1241"/>
      <c r="J17" s="1242"/>
      <c r="K17" s="477">
        <f>+'[2]PLAN DE ACCION ESTRATEGICO'!AR65</f>
        <v>0</v>
      </c>
      <c r="L17" s="477">
        <f>+'[2]PLAN DE ACCION ESTRATEGICO'!AS65</f>
        <v>100</v>
      </c>
      <c r="M17" s="477">
        <f>+'[2]PLAN DE ACCION ESTRATEGICO'!AT65</f>
        <v>28</v>
      </c>
      <c r="N17" s="478">
        <f>SUM(K17:M17)</f>
        <v>128</v>
      </c>
      <c r="O17" s="477">
        <f>+'[2]PLAN DE ACCION ESTRATEGICO'!AU65</f>
        <v>0</v>
      </c>
      <c r="P17" s="477">
        <f>+'[2]PLAN DE ACCION ESTRATEGICO'!AV65</f>
        <v>0</v>
      </c>
      <c r="Q17" s="477">
        <f>+'[2]PLAN DE ACCION ESTRATEGICO'!AW65</f>
        <v>0</v>
      </c>
      <c r="R17" s="478">
        <f t="shared" si="0"/>
        <v>0</v>
      </c>
      <c r="S17" s="477">
        <f>+'[2]PLAN DE ACCION ESTRATEGICO'!AX65</f>
        <v>0</v>
      </c>
      <c r="T17" s="477">
        <f>+'[2]PLAN DE ACCION ESTRATEGICO'!AY65</f>
        <v>0</v>
      </c>
      <c r="U17" s="477">
        <f>+'[2]PLAN DE ACCION ESTRATEGICO'!AZ65</f>
        <v>0</v>
      </c>
      <c r="V17" s="478">
        <f t="shared" si="1"/>
        <v>0</v>
      </c>
      <c r="W17" s="477">
        <f>+'[2]PLAN DE ACCION ESTRATEGICO'!BA65</f>
        <v>0</v>
      </c>
      <c r="X17" s="477">
        <f>+'[2]PLAN DE ACCION ESTRATEGICO'!BB65</f>
        <v>0</v>
      </c>
      <c r="Y17" s="477">
        <f>+'[2]PLAN DE ACCION ESTRATEGICO'!BC65</f>
        <v>0</v>
      </c>
      <c r="Z17" s="478">
        <f t="shared" si="2"/>
        <v>0</v>
      </c>
      <c r="AA17" s="477">
        <f>+'[2]PLAN DE ACCION ESTRATEGICO'!BD65</f>
        <v>0</v>
      </c>
      <c r="AB17" s="477">
        <f>+'[2]PLAN DE ACCION ESTRATEGICO'!BE65</f>
        <v>0</v>
      </c>
      <c r="AC17" s="477">
        <f>+'[2]PLAN DE ACCION ESTRATEGICO'!BF65</f>
        <v>0</v>
      </c>
      <c r="AD17" s="478">
        <f t="shared" si="3"/>
        <v>0</v>
      </c>
      <c r="AE17" s="479">
        <f t="shared" si="4"/>
        <v>128</v>
      </c>
      <c r="AF17" s="433">
        <f t="shared" si="5"/>
        <v>0.19692307692307692</v>
      </c>
    </row>
    <row r="18" spans="1:32" s="301" customFormat="1" ht="43.35" customHeight="1">
      <c r="A18" s="959"/>
      <c r="B18" s="1261" t="s">
        <v>737</v>
      </c>
      <c r="C18" s="1267"/>
      <c r="D18" s="1262"/>
      <c r="E18" s="426">
        <f>+'[2]PLAN DE ACCION ESTRATEGICO'!Z66</f>
        <v>950</v>
      </c>
      <c r="F18" s="420" t="str">
        <f>+'[2]PLAN DE ACCION ESTRATEGICO'!Y66</f>
        <v>No.</v>
      </c>
      <c r="G18" s="1261" t="s">
        <v>163</v>
      </c>
      <c r="H18" s="1262"/>
      <c r="I18" s="1235"/>
      <c r="J18" s="1236"/>
      <c r="K18" s="477">
        <f>+'[2]PLAN DE ACCION ESTRATEGICO'!AR66</f>
        <v>0</v>
      </c>
      <c r="L18" s="477">
        <f>+'[2]PLAN DE ACCION ESTRATEGICO'!AS66</f>
        <v>180</v>
      </c>
      <c r="M18" s="477">
        <f>+'[2]PLAN DE ACCION ESTRATEGICO'!AT66</f>
        <v>9</v>
      </c>
      <c r="N18" s="478">
        <f>SUM(K18:M18)</f>
        <v>189</v>
      </c>
      <c r="O18" s="477">
        <f>+'[2]PLAN DE ACCION ESTRATEGICO'!AU66</f>
        <v>0</v>
      </c>
      <c r="P18" s="477">
        <f>+'[2]PLAN DE ACCION ESTRATEGICO'!AV66</f>
        <v>0</v>
      </c>
      <c r="Q18" s="477">
        <f>+'[2]PLAN DE ACCION ESTRATEGICO'!AW66</f>
        <v>0</v>
      </c>
      <c r="R18" s="478">
        <f t="shared" si="0"/>
        <v>0</v>
      </c>
      <c r="S18" s="477">
        <f>+'[2]PLAN DE ACCION ESTRATEGICO'!AX66</f>
        <v>0</v>
      </c>
      <c r="T18" s="477">
        <f>+'[2]PLAN DE ACCION ESTRATEGICO'!AY66</f>
        <v>0</v>
      </c>
      <c r="U18" s="477">
        <f>+'[2]PLAN DE ACCION ESTRATEGICO'!AZ66</f>
        <v>0</v>
      </c>
      <c r="V18" s="478">
        <f t="shared" si="1"/>
        <v>0</v>
      </c>
      <c r="W18" s="477">
        <f>+'[2]PLAN DE ACCION ESTRATEGICO'!BA66</f>
        <v>0</v>
      </c>
      <c r="X18" s="477">
        <f>+'[2]PLAN DE ACCION ESTRATEGICO'!BB66</f>
        <v>0</v>
      </c>
      <c r="Y18" s="477">
        <f>+'[2]PLAN DE ACCION ESTRATEGICO'!BC66</f>
        <v>0</v>
      </c>
      <c r="Z18" s="478">
        <f t="shared" si="2"/>
        <v>0</v>
      </c>
      <c r="AA18" s="477">
        <f>+'[2]PLAN DE ACCION ESTRATEGICO'!BD66</f>
        <v>0</v>
      </c>
      <c r="AB18" s="477">
        <f>+'[2]PLAN DE ACCION ESTRATEGICO'!BE66</f>
        <v>0</v>
      </c>
      <c r="AC18" s="477">
        <f>+'[2]PLAN DE ACCION ESTRATEGICO'!BF66</f>
        <v>0</v>
      </c>
      <c r="AD18" s="478">
        <f t="shared" si="3"/>
        <v>0</v>
      </c>
      <c r="AE18" s="479">
        <f t="shared" si="4"/>
        <v>189</v>
      </c>
      <c r="AF18" s="433">
        <f t="shared" si="5"/>
        <v>0.19894736842105262</v>
      </c>
    </row>
    <row r="19" spans="1:32" s="301" customFormat="1" ht="22.5">
      <c r="A19" s="1264" t="s">
        <v>527</v>
      </c>
      <c r="B19" s="1265"/>
      <c r="C19" s="1265"/>
      <c r="D19" s="1265"/>
      <c r="E19" s="1265"/>
      <c r="F19" s="1265"/>
      <c r="G19" s="1265"/>
      <c r="H19" s="1265"/>
      <c r="I19" s="1265"/>
      <c r="J19" s="1266"/>
      <c r="K19" s="1141">
        <f>((N14/$E$14)+(N15/$E$15)+(N16/$E$16)+(N17/$E$17)+(N18/$E$18))/COUNT(N14:N18)</f>
        <v>0.25917408906882589</v>
      </c>
      <c r="L19" s="1142"/>
      <c r="M19" s="1142"/>
      <c r="N19" s="1143"/>
      <c r="O19" s="1141">
        <f>((R14/$E$14)+(R15/$E$15)+(R16/$E$16)+(R18/$E$18))/COUNT(R14:R18)</f>
        <v>0</v>
      </c>
      <c r="P19" s="1142"/>
      <c r="Q19" s="1142"/>
      <c r="R19" s="1143"/>
      <c r="S19" s="1141">
        <f>((V14/$E$14)+(V15/$E$15)+(V16/$E$16)+(V18/$E$18))/COUNT(V14:V18)</f>
        <v>0</v>
      </c>
      <c r="T19" s="1142"/>
      <c r="U19" s="1142"/>
      <c r="V19" s="1143"/>
      <c r="W19" s="1141">
        <f>((Z14/$E$14)+(Z15/$E$15)+(Z16/$E$16)+(Z18/$E$18))/COUNT(Z14:Z18)</f>
        <v>0</v>
      </c>
      <c r="X19" s="1142"/>
      <c r="Y19" s="1142"/>
      <c r="Z19" s="1143"/>
      <c r="AA19" s="1141">
        <f>((AD14/$E$14)+(AD15/$E$15)+(AD16/$E$16)+(AD18/$E$18))/COUNT(AD14:AD18)</f>
        <v>0</v>
      </c>
      <c r="AB19" s="1142"/>
      <c r="AC19" s="1142"/>
      <c r="AD19" s="1143"/>
      <c r="AE19" s="435">
        <f>SUM(K19:AD19)</f>
        <v>0.25917408906882589</v>
      </c>
      <c r="AF19" s="307">
        <f>AVERAGE(AF14:AF18)</f>
        <v>0.25917408906882589</v>
      </c>
    </row>
    <row r="20" spans="1:32" s="295" customFormat="1" ht="19.5">
      <c r="A20" s="436"/>
      <c r="B20" s="436"/>
      <c r="C20" s="436"/>
      <c r="D20" s="436"/>
      <c r="E20" s="437"/>
      <c r="F20" s="437"/>
      <c r="G20" s="437"/>
      <c r="H20" s="437"/>
      <c r="I20" s="437"/>
      <c r="J20" s="437"/>
      <c r="L20" s="437"/>
      <c r="M20" s="437"/>
      <c r="N20" s="437"/>
      <c r="O20" s="437"/>
      <c r="P20" s="437"/>
      <c r="Q20" s="437"/>
      <c r="R20" s="437"/>
      <c r="S20" s="437"/>
      <c r="T20" s="437"/>
      <c r="U20" s="437"/>
      <c r="V20" s="437"/>
      <c r="W20" s="437"/>
      <c r="X20" s="437"/>
      <c r="Y20" s="437"/>
      <c r="Z20" s="437"/>
      <c r="AA20" s="437"/>
      <c r="AB20" s="437"/>
      <c r="AC20" s="437"/>
      <c r="AD20" s="437"/>
      <c r="AE20" s="438"/>
      <c r="AF20" s="438"/>
    </row>
    <row r="21" spans="1:32" s="295" customFormat="1">
      <c r="A21" s="439"/>
      <c r="B21" s="439"/>
      <c r="C21" s="439"/>
      <c r="D21" s="439"/>
      <c r="E21" s="440"/>
      <c r="P21" s="441">
        <v>2018</v>
      </c>
      <c r="Q21" s="441">
        <v>2019</v>
      </c>
      <c r="R21" s="441">
        <v>2020</v>
      </c>
      <c r="S21" s="441">
        <v>2021</v>
      </c>
      <c r="T21" s="441">
        <v>2022</v>
      </c>
    </row>
    <row r="22" spans="1:32" s="295" customFormat="1" ht="15" customHeight="1">
      <c r="A22" s="439"/>
      <c r="B22" s="439" t="s">
        <v>627</v>
      </c>
      <c r="C22" s="439" t="s">
        <v>628</v>
      </c>
      <c r="D22" s="439"/>
      <c r="E22" s="440"/>
      <c r="N22" s="1006" t="s">
        <v>526</v>
      </c>
      <c r="O22" s="1006"/>
      <c r="P22" s="630" t="s">
        <v>961</v>
      </c>
      <c r="Q22" s="300" t="s">
        <v>962</v>
      </c>
      <c r="R22" s="300" t="s">
        <v>963</v>
      </c>
      <c r="S22" s="300" t="s">
        <v>964</v>
      </c>
      <c r="T22" s="300" t="s">
        <v>965</v>
      </c>
    </row>
    <row r="23" spans="1:32" s="295" customFormat="1">
      <c r="A23" s="439"/>
      <c r="B23" s="439">
        <v>2018</v>
      </c>
      <c r="C23" s="442">
        <f>K19</f>
        <v>0.25917408906882589</v>
      </c>
      <c r="D23" s="439"/>
      <c r="E23" s="440"/>
      <c r="N23" s="1007" t="s">
        <v>525</v>
      </c>
      <c r="O23" s="1007"/>
      <c r="P23" s="299" t="s">
        <v>966</v>
      </c>
      <c r="Q23" s="631" t="s">
        <v>967</v>
      </c>
      <c r="R23" s="299" t="s">
        <v>968</v>
      </c>
      <c r="S23" s="299" t="s">
        <v>969</v>
      </c>
      <c r="T23" s="299" t="s">
        <v>970</v>
      </c>
    </row>
    <row r="24" spans="1:32" s="295" customFormat="1" ht="15" customHeight="1">
      <c r="A24" s="439"/>
      <c r="B24" s="439">
        <v>2019</v>
      </c>
      <c r="C24" s="442">
        <f>O19</f>
        <v>0</v>
      </c>
      <c r="D24" s="439"/>
      <c r="E24" s="440"/>
      <c r="N24" s="1009" t="s">
        <v>524</v>
      </c>
      <c r="O24" s="1009"/>
      <c r="P24" s="632" t="s">
        <v>523</v>
      </c>
      <c r="Q24" s="298" t="s">
        <v>961</v>
      </c>
      <c r="R24" s="298" t="s">
        <v>962</v>
      </c>
      <c r="S24" s="298" t="s">
        <v>963</v>
      </c>
      <c r="T24" s="298" t="s">
        <v>964</v>
      </c>
    </row>
    <row r="25" spans="1:32" s="315" customFormat="1">
      <c r="A25" s="1008"/>
      <c r="B25" s="439">
        <v>2020</v>
      </c>
      <c r="C25" s="442">
        <f>S19</f>
        <v>0</v>
      </c>
      <c r="D25" s="364"/>
      <c r="E25" s="443"/>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row>
    <row r="26" spans="1:32" s="315" customFormat="1">
      <c r="A26" s="1008"/>
      <c r="B26" s="439">
        <v>2021</v>
      </c>
      <c r="C26" s="442">
        <f>W19</f>
        <v>0</v>
      </c>
      <c r="D26" s="364"/>
      <c r="E26" s="443"/>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row>
    <row r="27" spans="1:32" s="315" customFormat="1">
      <c r="A27" s="1008"/>
      <c r="B27" s="439">
        <v>2022</v>
      </c>
      <c r="C27" s="442">
        <f>AA19</f>
        <v>0</v>
      </c>
      <c r="D27" s="364"/>
      <c r="E27" s="443"/>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row>
    <row r="28" spans="1:32" s="315" customFormat="1">
      <c r="A28" s="1263"/>
      <c r="B28" s="444"/>
      <c r="C28" s="445"/>
      <c r="D28" s="443"/>
      <c r="E28" s="443"/>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row>
    <row r="29" spans="1:32" s="315" customFormat="1">
      <c r="A29" s="1263"/>
      <c r="B29" s="446"/>
      <c r="C29" s="447"/>
      <c r="D29" s="443"/>
      <c r="E29" s="443"/>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row>
    <row r="30" spans="1:32" s="315" customFormat="1">
      <c r="A30" s="1263"/>
      <c r="B30" s="446"/>
      <c r="C30" s="447"/>
      <c r="D30" s="443"/>
      <c r="E30" s="443"/>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row>
    <row r="31" spans="1:32" s="315" customFormat="1">
      <c r="A31" s="1263"/>
      <c r="B31" s="446"/>
      <c r="C31" s="445"/>
      <c r="D31" s="443"/>
      <c r="E31" s="443"/>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row>
    <row r="32" spans="1:32" s="315" customFormat="1">
      <c r="A32" s="1263"/>
      <c r="B32" s="446"/>
      <c r="C32" s="447"/>
      <c r="D32" s="443"/>
      <c r="E32" s="443"/>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row>
    <row r="33" spans="1:32" s="315" customFormat="1">
      <c r="A33" s="1263"/>
      <c r="B33" s="446"/>
      <c r="C33" s="447"/>
      <c r="D33" s="443"/>
      <c r="E33" s="443"/>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row>
    <row r="34" spans="1:32" s="315" customFormat="1">
      <c r="A34" s="1263"/>
      <c r="B34" s="446"/>
      <c r="C34" s="445"/>
      <c r="D34" s="443"/>
      <c r="E34" s="443"/>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row>
    <row r="35" spans="1:32" s="315" customFormat="1">
      <c r="A35" s="1263"/>
      <c r="B35" s="446"/>
      <c r="C35" s="447"/>
      <c r="D35" s="443"/>
      <c r="E35" s="443"/>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row>
    <row r="36" spans="1:32" s="315" customFormat="1">
      <c r="A36" s="1263"/>
      <c r="B36" s="446"/>
      <c r="C36" s="447"/>
      <c r="D36" s="443"/>
      <c r="E36" s="443"/>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row>
    <row r="37" spans="1:32" s="315" customFormat="1">
      <c r="A37" s="1026"/>
      <c r="B37" s="403"/>
      <c r="C37" s="357"/>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row>
    <row r="38" spans="1:32" s="315" customFormat="1">
      <c r="A38" s="1026"/>
      <c r="B38" s="403"/>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row>
    <row r="39" spans="1:32" s="315" customFormat="1">
      <c r="A39" s="1026"/>
      <c r="B39" s="40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row>
    <row r="40" spans="1:32" s="295" customFormat="1">
      <c r="A40" s="1062" t="s">
        <v>608</v>
      </c>
      <c r="B40" s="1063"/>
      <c r="C40" s="1063"/>
      <c r="D40" s="1063"/>
      <c r="E40" s="1063"/>
      <c r="F40" s="1063"/>
      <c r="G40" s="1063"/>
      <c r="H40" s="1063"/>
      <c r="I40" s="1063"/>
      <c r="J40" s="1063"/>
      <c r="K40" s="1063"/>
      <c r="L40" s="1063"/>
      <c r="M40" s="1063"/>
      <c r="N40" s="1063"/>
      <c r="O40" s="1063"/>
      <c r="P40" s="1063"/>
      <c r="Q40" s="1063"/>
      <c r="R40" s="1063"/>
      <c r="S40" s="1063"/>
      <c r="T40" s="1063"/>
      <c r="U40" s="1063"/>
      <c r="V40" s="1063"/>
      <c r="W40" s="1063"/>
      <c r="X40" s="1063"/>
      <c r="Y40" s="1063"/>
      <c r="Z40" s="1063"/>
      <c r="AA40" s="1063"/>
      <c r="AB40" s="1063"/>
      <c r="AC40" s="1063"/>
      <c r="AD40" s="1063"/>
      <c r="AE40" s="1063"/>
      <c r="AF40" s="1063"/>
    </row>
    <row r="41" spans="1:32" s="295" customFormat="1" ht="15" customHeight="1">
      <c r="A41" s="1058" t="s">
        <v>522</v>
      </c>
      <c r="B41" s="1058"/>
      <c r="C41" s="1191"/>
      <c r="D41" s="1191"/>
      <c r="E41" s="1191"/>
      <c r="F41" s="1191"/>
      <c r="G41" s="1191"/>
      <c r="H41" s="1191"/>
      <c r="I41" s="1191"/>
      <c r="J41" s="1191"/>
      <c r="K41" s="1191"/>
      <c r="L41" s="1191"/>
      <c r="M41" s="1191"/>
      <c r="N41" s="1191"/>
      <c r="O41" s="1191"/>
      <c r="P41" s="1191"/>
      <c r="Q41" s="1191"/>
      <c r="R41" s="1191"/>
      <c r="S41" s="1191"/>
      <c r="T41" s="1191"/>
      <c r="U41" s="1191"/>
      <c r="V41" s="1191"/>
      <c r="W41" s="1191"/>
      <c r="X41" s="1191"/>
      <c r="Y41" s="1191"/>
      <c r="Z41" s="1191"/>
      <c r="AA41" s="1191"/>
      <c r="AB41" s="1191"/>
      <c r="AC41" s="1191"/>
      <c r="AD41" s="1191"/>
      <c r="AE41" s="1191"/>
      <c r="AF41" s="1191"/>
    </row>
    <row r="42" spans="1:32" s="295" customFormat="1">
      <c r="A42" s="1058"/>
      <c r="B42" s="1058"/>
      <c r="C42" s="1191"/>
      <c r="D42" s="1191"/>
      <c r="E42" s="1191"/>
      <c r="F42" s="1191"/>
      <c r="G42" s="1191"/>
      <c r="H42" s="1191"/>
      <c r="I42" s="1191"/>
      <c r="J42" s="1191"/>
      <c r="K42" s="1191"/>
      <c r="L42" s="1191"/>
      <c r="M42" s="1191"/>
      <c r="N42" s="1191"/>
      <c r="O42" s="1191"/>
      <c r="P42" s="1191"/>
      <c r="Q42" s="1191"/>
      <c r="R42" s="1191"/>
      <c r="S42" s="1191"/>
      <c r="T42" s="1191"/>
      <c r="U42" s="1191"/>
      <c r="V42" s="1191"/>
      <c r="W42" s="1191"/>
      <c r="X42" s="1191"/>
      <c r="Y42" s="1191"/>
      <c r="Z42" s="1191"/>
      <c r="AA42" s="1191"/>
      <c r="AB42" s="1191"/>
      <c r="AC42" s="1191"/>
      <c r="AD42" s="1191"/>
      <c r="AE42" s="1191"/>
      <c r="AF42" s="1191"/>
    </row>
    <row r="43" spans="1:32" s="295" customFormat="1">
      <c r="A43" s="1058"/>
      <c r="B43" s="1058"/>
      <c r="C43" s="1191"/>
      <c r="D43" s="1191"/>
      <c r="E43" s="1191"/>
      <c r="F43" s="1191"/>
      <c r="G43" s="1191"/>
      <c r="H43" s="1191"/>
      <c r="I43" s="1191"/>
      <c r="J43" s="1191"/>
      <c r="K43" s="1191"/>
      <c r="L43" s="1191"/>
      <c r="M43" s="1191"/>
      <c r="N43" s="1191"/>
      <c r="O43" s="1191"/>
      <c r="P43" s="1191"/>
      <c r="Q43" s="1191"/>
      <c r="R43" s="1191"/>
      <c r="S43" s="1191"/>
      <c r="T43" s="1191"/>
      <c r="U43" s="1191"/>
      <c r="V43" s="1191"/>
      <c r="W43" s="1191"/>
      <c r="X43" s="1191"/>
      <c r="Y43" s="1191"/>
      <c r="Z43" s="1191"/>
      <c r="AA43" s="1191"/>
      <c r="AB43" s="1191"/>
      <c r="AC43" s="1191"/>
      <c r="AD43" s="1191"/>
      <c r="AE43" s="1191"/>
      <c r="AF43" s="1191"/>
    </row>
    <row r="44" spans="1:32" s="295" customFormat="1" ht="15" customHeight="1">
      <c r="A44" s="1058" t="s">
        <v>521</v>
      </c>
      <c r="B44" s="1058"/>
      <c r="C44" s="1064" t="s">
        <v>657</v>
      </c>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row>
    <row r="45" spans="1:32" s="295" customFormat="1" ht="5.45" customHeight="1">
      <c r="A45" s="1058"/>
      <c r="B45" s="1058"/>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row>
    <row r="46" spans="1:32" s="295" customFormat="1" ht="5.45" customHeight="1">
      <c r="A46" s="1058"/>
      <c r="B46" s="1058"/>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row>
    <row r="47" spans="1:32" s="295" customFormat="1" ht="4.3499999999999996" customHeight="1">
      <c r="A47" s="1058"/>
      <c r="B47" s="1058"/>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row>
    <row r="48" spans="1:32" s="295" customFormat="1" ht="4.3499999999999996" customHeight="1">
      <c r="A48" s="1058"/>
      <c r="B48" s="1058"/>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row>
    <row r="49" spans="1:32" s="295" customFormat="1" ht="6.6" customHeight="1">
      <c r="A49" s="1058"/>
      <c r="B49" s="1058"/>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row>
    <row r="50" spans="1:32" s="295" customFormat="1" ht="5.0999999999999996" customHeight="1">
      <c r="A50" s="1058"/>
      <c r="B50" s="1058"/>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row>
    <row r="51" spans="1:32" s="295" customFormat="1" ht="3.6" customHeight="1">
      <c r="A51" s="1058"/>
      <c r="B51" s="1058"/>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row>
    <row r="52" spans="1:32" s="295" customFormat="1" ht="8.1" customHeight="1">
      <c r="A52" s="1058"/>
      <c r="B52" s="1058"/>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row>
    <row r="53" spans="1:32" s="295" customFormat="1" ht="8.1" customHeight="1">
      <c r="A53" s="1058"/>
      <c r="B53" s="1058"/>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row>
    <row r="54" spans="1:32" s="295" customFormat="1" ht="5.45" customHeight="1">
      <c r="A54" s="1058"/>
      <c r="B54" s="1058"/>
      <c r="C54" s="1064"/>
      <c r="D54" s="1064"/>
      <c r="E54" s="1064"/>
      <c r="F54" s="1064"/>
      <c r="G54" s="1064"/>
      <c r="H54" s="1064"/>
      <c r="I54" s="1064"/>
      <c r="J54" s="1064"/>
      <c r="K54" s="1064"/>
      <c r="L54" s="1064"/>
      <c r="M54" s="1064"/>
      <c r="N54" s="1064"/>
      <c r="O54" s="1064"/>
      <c r="P54" s="1064"/>
      <c r="Q54" s="1064"/>
      <c r="R54" s="1064"/>
      <c r="S54" s="1064"/>
      <c r="T54" s="1064"/>
      <c r="U54" s="1064"/>
      <c r="V54" s="1064"/>
      <c r="W54" s="1064"/>
      <c r="X54" s="1064"/>
      <c r="Y54" s="1064"/>
      <c r="Z54" s="1064"/>
      <c r="AA54" s="1064"/>
      <c r="AB54" s="1064"/>
      <c r="AC54" s="1064"/>
      <c r="AD54" s="1064"/>
      <c r="AE54" s="1064"/>
      <c r="AF54" s="1064"/>
    </row>
    <row r="55" spans="1:32" s="295" customFormat="1" ht="6.6" customHeight="1">
      <c r="A55" s="1058"/>
      <c r="B55" s="1058"/>
      <c r="C55" s="1064"/>
      <c r="D55" s="1064"/>
      <c r="E55" s="1064"/>
      <c r="F55" s="1064"/>
      <c r="G55" s="1064"/>
      <c r="H55" s="1064"/>
      <c r="I55" s="1064"/>
      <c r="J55" s="1064"/>
      <c r="K55" s="1064"/>
      <c r="L55" s="1064"/>
      <c r="M55" s="1064"/>
      <c r="N55" s="1064"/>
      <c r="O55" s="1064"/>
      <c r="P55" s="1064"/>
      <c r="Q55" s="1064"/>
      <c r="R55" s="1064"/>
      <c r="S55" s="1064"/>
      <c r="T55" s="1064"/>
      <c r="U55" s="1064"/>
      <c r="V55" s="1064"/>
      <c r="W55" s="1064"/>
      <c r="X55" s="1064"/>
      <c r="Y55" s="1064"/>
      <c r="Z55" s="1064"/>
      <c r="AA55" s="1064"/>
      <c r="AB55" s="1064"/>
      <c r="AC55" s="1064"/>
      <c r="AD55" s="1064"/>
      <c r="AE55" s="1064"/>
      <c r="AF55" s="1064"/>
    </row>
    <row r="56" spans="1:32" s="295" customFormat="1" ht="4.3499999999999996" customHeight="1">
      <c r="A56" s="1058"/>
      <c r="B56" s="1058"/>
      <c r="C56" s="1064"/>
      <c r="D56" s="1064"/>
      <c r="E56" s="1064"/>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1064"/>
      <c r="AC56" s="1064"/>
      <c r="AD56" s="1064"/>
      <c r="AE56" s="1064"/>
      <c r="AF56" s="1064"/>
    </row>
    <row r="57" spans="1:32" s="295" customFormat="1" ht="6.6" customHeight="1">
      <c r="A57" s="1058"/>
      <c r="B57" s="1058"/>
      <c r="C57" s="1064"/>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4"/>
      <c r="Z57" s="1064"/>
      <c r="AA57" s="1064"/>
      <c r="AB57" s="1064"/>
      <c r="AC57" s="1064"/>
      <c r="AD57" s="1064"/>
      <c r="AE57" s="1064"/>
      <c r="AF57" s="1064"/>
    </row>
    <row r="58" spans="1:32" s="295" customFormat="1" ht="6.6" customHeight="1">
      <c r="A58" s="1058"/>
      <c r="B58" s="1058"/>
      <c r="C58" s="1064"/>
      <c r="D58" s="1064"/>
      <c r="E58" s="1064"/>
      <c r="F58" s="1064"/>
      <c r="G58" s="1064"/>
      <c r="H58" s="1064"/>
      <c r="I58" s="1064"/>
      <c r="J58" s="1064"/>
      <c r="K58" s="1064"/>
      <c r="L58" s="1064"/>
      <c r="M58" s="1064"/>
      <c r="N58" s="1064"/>
      <c r="O58" s="1064"/>
      <c r="P58" s="1064"/>
      <c r="Q58" s="1064"/>
      <c r="R58" s="1064"/>
      <c r="S58" s="1064"/>
      <c r="T58" s="1064"/>
      <c r="U58" s="1064"/>
      <c r="V58" s="1064"/>
      <c r="W58" s="1064"/>
      <c r="X58" s="1064"/>
      <c r="Y58" s="1064"/>
      <c r="Z58" s="1064"/>
      <c r="AA58" s="1064"/>
      <c r="AB58" s="1064"/>
      <c r="AC58" s="1064"/>
      <c r="AD58" s="1064"/>
      <c r="AE58" s="1064"/>
      <c r="AF58" s="1064"/>
    </row>
    <row r="59" spans="1:32" s="295" customFormat="1" ht="3.6" customHeight="1">
      <c r="A59" s="1058"/>
      <c r="B59" s="1058"/>
      <c r="C59" s="1064"/>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1064"/>
      <c r="AC59" s="1064"/>
      <c r="AD59" s="1064"/>
      <c r="AE59" s="1064"/>
      <c r="AF59" s="1064"/>
    </row>
    <row r="60" spans="1:32" s="295" customFormat="1" ht="2.4500000000000002" customHeight="1">
      <c r="A60" s="1058"/>
      <c r="B60" s="1058"/>
      <c r="C60" s="1064"/>
      <c r="D60" s="106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c r="AE60" s="1064"/>
      <c r="AF60" s="1064"/>
    </row>
    <row r="61" spans="1:32" s="295" customFormat="1" ht="15" hidden="1" customHeight="1">
      <c r="A61" s="1058"/>
      <c r="B61" s="1058"/>
      <c r="C61" s="1064"/>
      <c r="D61" s="1064"/>
      <c r="E61" s="1064"/>
      <c r="F61" s="1064"/>
      <c r="G61" s="1064"/>
      <c r="H61" s="1064"/>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4"/>
      <c r="AE61" s="1064"/>
      <c r="AF61" s="1064"/>
    </row>
    <row r="62" spans="1:32" s="295" customFormat="1" ht="15" hidden="1" customHeight="1">
      <c r="A62" s="1058"/>
      <c r="B62" s="1058"/>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row>
    <row r="63" spans="1:32" s="295" customFormat="1" ht="5.0999999999999996" customHeight="1">
      <c r="A63" s="1058"/>
      <c r="B63" s="1058"/>
      <c r="C63" s="1064"/>
      <c r="D63" s="1064"/>
      <c r="E63" s="1064"/>
      <c r="F63" s="1064"/>
      <c r="G63" s="1064"/>
      <c r="H63" s="1064"/>
      <c r="I63" s="1064"/>
      <c r="J63" s="1064"/>
      <c r="K63" s="1064"/>
      <c r="L63" s="1064"/>
      <c r="M63" s="1064"/>
      <c r="N63" s="1064"/>
      <c r="O63" s="1064"/>
      <c r="P63" s="1064"/>
      <c r="Q63" s="1064"/>
      <c r="R63" s="1064"/>
      <c r="S63" s="1064"/>
      <c r="T63" s="1064"/>
      <c r="U63" s="1064"/>
      <c r="V63" s="1064"/>
      <c r="W63" s="1064"/>
      <c r="X63" s="1064"/>
      <c r="Y63" s="1064"/>
      <c r="Z63" s="1064"/>
      <c r="AA63" s="1064"/>
      <c r="AB63" s="1064"/>
      <c r="AC63" s="1064"/>
      <c r="AD63" s="1064"/>
      <c r="AE63" s="1064"/>
      <c r="AF63" s="1064"/>
    </row>
    <row r="64" spans="1:32" s="295" customFormat="1" ht="14.1" customHeight="1">
      <c r="A64" s="1058" t="s">
        <v>520</v>
      </c>
      <c r="B64" s="1058"/>
      <c r="C64" s="1064" t="s">
        <v>658</v>
      </c>
      <c r="D64" s="1064"/>
      <c r="E64" s="1064"/>
      <c r="F64" s="1064"/>
      <c r="G64" s="1064"/>
      <c r="H64" s="1064"/>
      <c r="I64" s="1064"/>
      <c r="J64" s="1064"/>
      <c r="K64" s="1064"/>
      <c r="L64" s="1064"/>
      <c r="M64" s="1064"/>
      <c r="N64" s="1064"/>
      <c r="O64" s="1064"/>
      <c r="P64" s="1064"/>
      <c r="Q64" s="1064"/>
      <c r="R64" s="1064"/>
      <c r="S64" s="1064"/>
      <c r="T64" s="1064"/>
      <c r="U64" s="1064"/>
      <c r="V64" s="1064"/>
      <c r="W64" s="1064"/>
      <c r="X64" s="1064"/>
      <c r="Y64" s="1064"/>
      <c r="Z64" s="1064"/>
      <c r="AA64" s="1064"/>
      <c r="AB64" s="1064"/>
      <c r="AC64" s="1064"/>
      <c r="AD64" s="1064"/>
      <c r="AE64" s="1064"/>
      <c r="AF64" s="1064"/>
    </row>
    <row r="65" spans="1:32" s="295" customFormat="1" ht="18.600000000000001" customHeight="1">
      <c r="A65" s="1058"/>
      <c r="B65" s="1058"/>
      <c r="C65" s="1064"/>
      <c r="D65" s="1064"/>
      <c r="E65" s="1064"/>
      <c r="F65" s="1064"/>
      <c r="G65" s="1064"/>
      <c r="H65" s="1064"/>
      <c r="I65" s="1064"/>
      <c r="J65" s="1064"/>
      <c r="K65" s="1064"/>
      <c r="L65" s="1064"/>
      <c r="M65" s="1064"/>
      <c r="N65" s="1064"/>
      <c r="O65" s="1064"/>
      <c r="P65" s="1064"/>
      <c r="Q65" s="1064"/>
      <c r="R65" s="1064"/>
      <c r="S65" s="1064"/>
      <c r="T65" s="1064"/>
      <c r="U65" s="1064"/>
      <c r="V65" s="1064"/>
      <c r="W65" s="1064"/>
      <c r="X65" s="1064"/>
      <c r="Y65" s="1064"/>
      <c r="Z65" s="1064"/>
      <c r="AA65" s="1064"/>
      <c r="AB65" s="1064"/>
      <c r="AC65" s="1064"/>
      <c r="AD65" s="1064"/>
      <c r="AE65" s="1064"/>
      <c r="AF65" s="1064"/>
    </row>
    <row r="66" spans="1:32" s="295" customFormat="1" ht="5.45" customHeight="1">
      <c r="A66" s="1058"/>
      <c r="B66" s="1058"/>
      <c r="C66" s="1064"/>
      <c r="D66" s="1064"/>
      <c r="E66" s="1064"/>
      <c r="F66" s="1064"/>
      <c r="G66" s="1064"/>
      <c r="H66" s="1064"/>
      <c r="I66" s="1064"/>
      <c r="J66" s="1064"/>
      <c r="K66" s="1064"/>
      <c r="L66" s="1064"/>
      <c r="M66" s="1064"/>
      <c r="N66" s="1064"/>
      <c r="O66" s="1064"/>
      <c r="P66" s="1064"/>
      <c r="Q66" s="1064"/>
      <c r="R66" s="1064"/>
      <c r="S66" s="1064"/>
      <c r="T66" s="1064"/>
      <c r="U66" s="1064"/>
      <c r="V66" s="1064"/>
      <c r="W66" s="1064"/>
      <c r="X66" s="1064"/>
      <c r="Y66" s="1064"/>
      <c r="Z66" s="1064"/>
      <c r="AA66" s="1064"/>
      <c r="AB66" s="1064"/>
      <c r="AC66" s="1064"/>
      <c r="AD66" s="1064"/>
      <c r="AE66" s="1064"/>
      <c r="AF66" s="1064"/>
    </row>
    <row r="67" spans="1:32" s="295" customFormat="1">
      <c r="A67" s="1058"/>
      <c r="B67" s="1058"/>
      <c r="C67" s="1064"/>
      <c r="D67" s="1064"/>
      <c r="E67" s="1064"/>
      <c r="F67" s="1064"/>
      <c r="G67" s="1064"/>
      <c r="H67" s="1064"/>
      <c r="I67" s="1064"/>
      <c r="J67" s="1064"/>
      <c r="K67" s="1064"/>
      <c r="L67" s="1064"/>
      <c r="M67" s="1064"/>
      <c r="N67" s="1064"/>
      <c r="O67" s="1064"/>
      <c r="P67" s="1064"/>
      <c r="Q67" s="1064"/>
      <c r="R67" s="1064"/>
      <c r="S67" s="1064"/>
      <c r="T67" s="1064"/>
      <c r="U67" s="1064"/>
      <c r="V67" s="1064"/>
      <c r="W67" s="1064"/>
      <c r="X67" s="1064"/>
      <c r="Y67" s="1064"/>
      <c r="Z67" s="1064"/>
      <c r="AA67" s="1064"/>
      <c r="AB67" s="1064"/>
      <c r="AC67" s="1064"/>
      <c r="AD67" s="1064"/>
      <c r="AE67" s="1064"/>
      <c r="AF67" s="1064"/>
    </row>
    <row r="68" spans="1:32" s="295" customFormat="1" ht="7.35" customHeight="1">
      <c r="A68" s="1058"/>
      <c r="B68" s="1058"/>
      <c r="C68" s="1064"/>
      <c r="D68" s="1064"/>
      <c r="E68" s="1064"/>
      <c r="F68" s="1064"/>
      <c r="G68" s="1064"/>
      <c r="H68" s="1064"/>
      <c r="I68" s="1064"/>
      <c r="J68" s="1064"/>
      <c r="K68" s="1064"/>
      <c r="L68" s="1064"/>
      <c r="M68" s="1064"/>
      <c r="N68" s="1064"/>
      <c r="O68" s="1064"/>
      <c r="P68" s="1064"/>
      <c r="Q68" s="1064"/>
      <c r="R68" s="1064"/>
      <c r="S68" s="1064"/>
      <c r="T68" s="1064"/>
      <c r="U68" s="1064"/>
      <c r="V68" s="1064"/>
      <c r="W68" s="1064"/>
      <c r="X68" s="1064"/>
      <c r="Y68" s="1064"/>
      <c r="Z68" s="1064"/>
      <c r="AA68" s="1064"/>
      <c r="AB68" s="1064"/>
      <c r="AC68" s="1064"/>
      <c r="AD68" s="1064"/>
      <c r="AE68" s="1064"/>
      <c r="AF68" s="1064"/>
    </row>
    <row r="69" spans="1:32" s="295" customFormat="1" ht="3" customHeight="1">
      <c r="A69" s="1058"/>
      <c r="B69" s="1058"/>
      <c r="C69" s="1064"/>
      <c r="D69" s="1064"/>
      <c r="E69" s="1064"/>
      <c r="F69" s="1064"/>
      <c r="G69" s="1064"/>
      <c r="H69" s="1064"/>
      <c r="I69" s="1064"/>
      <c r="J69" s="1064"/>
      <c r="K69" s="1064"/>
      <c r="L69" s="1064"/>
      <c r="M69" s="1064"/>
      <c r="N69" s="1064"/>
      <c r="O69" s="1064"/>
      <c r="P69" s="1064"/>
      <c r="Q69" s="1064"/>
      <c r="R69" s="1064"/>
      <c r="S69" s="1064"/>
      <c r="T69" s="1064"/>
      <c r="U69" s="1064"/>
      <c r="V69" s="1064"/>
      <c r="W69" s="1064"/>
      <c r="X69" s="1064"/>
      <c r="Y69" s="1064"/>
      <c r="Z69" s="1064"/>
      <c r="AA69" s="1064"/>
      <c r="AB69" s="1064"/>
      <c r="AC69" s="1064"/>
      <c r="AD69" s="1064"/>
      <c r="AE69" s="1064"/>
      <c r="AF69" s="1064"/>
    </row>
    <row r="70" spans="1:32" s="295" customFormat="1" ht="5.45" customHeight="1">
      <c r="A70" s="1058"/>
      <c r="B70" s="1058"/>
      <c r="C70" s="1064"/>
      <c r="D70" s="1064"/>
      <c r="E70" s="1064"/>
      <c r="F70" s="1064"/>
      <c r="G70" s="1064"/>
      <c r="H70" s="1064"/>
      <c r="I70" s="1064"/>
      <c r="J70" s="1064"/>
      <c r="K70" s="1064"/>
      <c r="L70" s="1064"/>
      <c r="M70" s="1064"/>
      <c r="N70" s="1064"/>
      <c r="O70" s="1064"/>
      <c r="P70" s="1064"/>
      <c r="Q70" s="1064"/>
      <c r="R70" s="1064"/>
      <c r="S70" s="1064"/>
      <c r="T70" s="1064"/>
      <c r="U70" s="1064"/>
      <c r="V70" s="1064"/>
      <c r="W70" s="1064"/>
      <c r="X70" s="1064"/>
      <c r="Y70" s="1064"/>
      <c r="Z70" s="1064"/>
      <c r="AA70" s="1064"/>
      <c r="AB70" s="1064"/>
      <c r="AC70" s="1064"/>
      <c r="AD70" s="1064"/>
      <c r="AE70" s="1064"/>
      <c r="AF70" s="1064"/>
    </row>
    <row r="71" spans="1:32" s="295" customFormat="1" ht="8.1" customHeight="1">
      <c r="A71" s="1058"/>
      <c r="B71" s="1058"/>
      <c r="C71" s="1064"/>
      <c r="D71" s="1064"/>
      <c r="E71" s="1064"/>
      <c r="F71" s="1064"/>
      <c r="G71" s="1064"/>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row>
    <row r="72" spans="1:32" s="295" customFormat="1">
      <c r="A72" s="1058"/>
      <c r="B72" s="1058"/>
      <c r="C72" s="1064"/>
      <c r="D72" s="1064"/>
      <c r="E72" s="1064"/>
      <c r="F72" s="1064"/>
      <c r="G72" s="1064"/>
      <c r="H72" s="1064"/>
      <c r="I72" s="1064"/>
      <c r="J72" s="1064"/>
      <c r="K72" s="1064"/>
      <c r="L72" s="1064"/>
      <c r="M72" s="1064"/>
      <c r="N72" s="1064"/>
      <c r="O72" s="1064"/>
      <c r="P72" s="1064"/>
      <c r="Q72" s="1064"/>
      <c r="R72" s="1064"/>
      <c r="S72" s="1064"/>
      <c r="T72" s="1064"/>
      <c r="U72" s="1064"/>
      <c r="V72" s="1064"/>
      <c r="W72" s="1064"/>
      <c r="X72" s="1064"/>
      <c r="Y72" s="1064"/>
      <c r="Z72" s="1064"/>
      <c r="AA72" s="1064"/>
      <c r="AB72" s="1064"/>
      <c r="AC72" s="1064"/>
      <c r="AD72" s="1064"/>
      <c r="AE72" s="1064"/>
      <c r="AF72" s="1064"/>
    </row>
    <row r="73" spans="1:32" s="295" customFormat="1" ht="5.0999999999999996" customHeight="1">
      <c r="A73" s="1058"/>
      <c r="B73" s="1058"/>
      <c r="C73" s="1064"/>
      <c r="D73" s="1064"/>
      <c r="E73" s="1064"/>
      <c r="F73" s="1064"/>
      <c r="G73" s="1064"/>
      <c r="H73" s="1064"/>
      <c r="I73" s="1064"/>
      <c r="J73" s="1064"/>
      <c r="K73" s="1064"/>
      <c r="L73" s="1064"/>
      <c r="M73" s="1064"/>
      <c r="N73" s="1064"/>
      <c r="O73" s="1064"/>
      <c r="P73" s="1064"/>
      <c r="Q73" s="1064"/>
      <c r="R73" s="1064"/>
      <c r="S73" s="1064"/>
      <c r="T73" s="1064"/>
      <c r="U73" s="1064"/>
      <c r="V73" s="1064"/>
      <c r="W73" s="1064"/>
      <c r="X73" s="1064"/>
      <c r="Y73" s="1064"/>
      <c r="Z73" s="1064"/>
      <c r="AA73" s="1064"/>
      <c r="AB73" s="1064"/>
      <c r="AC73" s="1064"/>
      <c r="AD73" s="1064"/>
      <c r="AE73" s="1064"/>
      <c r="AF73" s="1064"/>
    </row>
    <row r="74" spans="1:32" s="295" customFormat="1" ht="6.6" customHeight="1">
      <c r="A74" s="1058"/>
      <c r="B74" s="1058"/>
      <c r="C74" s="1064"/>
      <c r="D74" s="1064"/>
      <c r="E74" s="1064"/>
      <c r="F74" s="1064"/>
      <c r="G74" s="1064"/>
      <c r="H74" s="1064"/>
      <c r="I74" s="1064"/>
      <c r="J74" s="1064"/>
      <c r="K74" s="1064"/>
      <c r="L74" s="1064"/>
      <c r="M74" s="1064"/>
      <c r="N74" s="1064"/>
      <c r="O74" s="1064"/>
      <c r="P74" s="1064"/>
      <c r="Q74" s="1064"/>
      <c r="R74" s="1064"/>
      <c r="S74" s="1064"/>
      <c r="T74" s="1064"/>
      <c r="U74" s="1064"/>
      <c r="V74" s="1064"/>
      <c r="W74" s="1064"/>
      <c r="X74" s="1064"/>
      <c r="Y74" s="1064"/>
      <c r="Z74" s="1064"/>
      <c r="AA74" s="1064"/>
      <c r="AB74" s="1064"/>
      <c r="AC74" s="1064"/>
      <c r="AD74" s="1064"/>
      <c r="AE74" s="1064"/>
      <c r="AF74" s="1064"/>
    </row>
    <row r="75" spans="1:32" s="295" customFormat="1" ht="7.35" customHeight="1">
      <c r="A75" s="1058"/>
      <c r="B75" s="1058"/>
      <c r="C75" s="1064"/>
      <c r="D75" s="1064"/>
      <c r="E75" s="1064"/>
      <c r="F75" s="1064"/>
      <c r="G75" s="1064"/>
      <c r="H75" s="1064"/>
      <c r="I75" s="1064"/>
      <c r="J75" s="1064"/>
      <c r="K75" s="1064"/>
      <c r="L75" s="1064"/>
      <c r="M75" s="1064"/>
      <c r="N75" s="1064"/>
      <c r="O75" s="1064"/>
      <c r="P75" s="1064"/>
      <c r="Q75" s="1064"/>
      <c r="R75" s="1064"/>
      <c r="S75" s="1064"/>
      <c r="T75" s="1064"/>
      <c r="U75" s="1064"/>
      <c r="V75" s="1064"/>
      <c r="W75" s="1064"/>
      <c r="X75" s="1064"/>
      <c r="Y75" s="1064"/>
      <c r="Z75" s="1064"/>
      <c r="AA75" s="1064"/>
      <c r="AB75" s="1064"/>
      <c r="AC75" s="1064"/>
      <c r="AD75" s="1064"/>
      <c r="AE75" s="1064"/>
      <c r="AF75" s="1064"/>
    </row>
    <row r="76" spans="1:32" s="295" customFormat="1">
      <c r="A76" s="1058"/>
      <c r="B76" s="1058"/>
      <c r="C76" s="1064"/>
      <c r="D76" s="1064"/>
      <c r="E76" s="1064"/>
      <c r="F76" s="1064"/>
      <c r="G76" s="1064"/>
      <c r="H76" s="1064"/>
      <c r="I76" s="1064"/>
      <c r="J76" s="1064"/>
      <c r="K76" s="1064"/>
      <c r="L76" s="1064"/>
      <c r="M76" s="1064"/>
      <c r="N76" s="1064"/>
      <c r="O76" s="1064"/>
      <c r="P76" s="1064"/>
      <c r="Q76" s="1064"/>
      <c r="R76" s="1064"/>
      <c r="S76" s="1064"/>
      <c r="T76" s="1064"/>
      <c r="U76" s="1064"/>
      <c r="V76" s="1064"/>
      <c r="W76" s="1064"/>
      <c r="X76" s="1064"/>
      <c r="Y76" s="1064"/>
      <c r="Z76" s="1064"/>
      <c r="AA76" s="1064"/>
      <c r="AB76" s="1064"/>
      <c r="AC76" s="1064"/>
      <c r="AD76" s="1064"/>
      <c r="AE76" s="1064"/>
      <c r="AF76" s="1064"/>
    </row>
    <row r="77" spans="1:32" s="295" customFormat="1">
      <c r="A77" s="1058"/>
      <c r="B77" s="1058"/>
      <c r="C77" s="1064"/>
      <c r="D77" s="1064"/>
      <c r="E77" s="1064"/>
      <c r="F77" s="1064"/>
      <c r="G77" s="1064"/>
      <c r="H77" s="1064"/>
      <c r="I77" s="1064"/>
      <c r="J77" s="1064"/>
      <c r="K77" s="1064"/>
      <c r="L77" s="1064"/>
      <c r="M77" s="1064"/>
      <c r="N77" s="1064"/>
      <c r="O77" s="1064"/>
      <c r="P77" s="1064"/>
      <c r="Q77" s="1064"/>
      <c r="R77" s="1064"/>
      <c r="S77" s="1064"/>
      <c r="T77" s="1064"/>
      <c r="U77" s="1064"/>
      <c r="V77" s="1064"/>
      <c r="W77" s="1064"/>
      <c r="X77" s="1064"/>
      <c r="Y77" s="1064"/>
      <c r="Z77" s="1064"/>
      <c r="AA77" s="1064"/>
      <c r="AB77" s="1064"/>
      <c r="AC77" s="1064"/>
      <c r="AD77" s="1064"/>
      <c r="AE77" s="1064"/>
      <c r="AF77" s="1064"/>
    </row>
    <row r="78" spans="1:32" s="295" customFormat="1">
      <c r="A78" s="1058"/>
      <c r="B78" s="1058"/>
      <c r="C78" s="1064"/>
      <c r="D78" s="1064"/>
      <c r="E78" s="1064"/>
      <c r="F78" s="1064"/>
      <c r="G78" s="1064"/>
      <c r="H78" s="1064"/>
      <c r="I78" s="1064"/>
      <c r="J78" s="1064"/>
      <c r="K78" s="1064"/>
      <c r="L78" s="1064"/>
      <c r="M78" s="1064"/>
      <c r="N78" s="1064"/>
      <c r="O78" s="1064"/>
      <c r="P78" s="1064"/>
      <c r="Q78" s="1064"/>
      <c r="R78" s="1064"/>
      <c r="S78" s="1064"/>
      <c r="T78" s="1064"/>
      <c r="U78" s="1064"/>
      <c r="V78" s="1064"/>
      <c r="W78" s="1064"/>
      <c r="X78" s="1064"/>
      <c r="Y78" s="1064"/>
      <c r="Z78" s="1064"/>
      <c r="AA78" s="1064"/>
      <c r="AB78" s="1064"/>
      <c r="AC78" s="1064"/>
      <c r="AD78" s="1064"/>
      <c r="AE78" s="1064"/>
      <c r="AF78" s="1064"/>
    </row>
    <row r="79" spans="1:32" s="295" customFormat="1">
      <c r="A79" s="297" t="s">
        <v>256</v>
      </c>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row>
    <row r="80" spans="1:32" s="295" customFormat="1">
      <c r="A80" s="296" t="s">
        <v>519</v>
      </c>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row>
  </sheetData>
  <mergeCells count="69">
    <mergeCell ref="A3:AF3"/>
    <mergeCell ref="A5:AF5"/>
    <mergeCell ref="A6:AF6"/>
    <mergeCell ref="A7:D7"/>
    <mergeCell ref="E7:L7"/>
    <mergeCell ref="M7:P7"/>
    <mergeCell ref="Q7:T7"/>
    <mergeCell ref="U7:X7"/>
    <mergeCell ref="Y7:AB7"/>
    <mergeCell ref="AC7:AF7"/>
    <mergeCell ref="A11:D11"/>
    <mergeCell ref="E11:L11"/>
    <mergeCell ref="M11:T11"/>
    <mergeCell ref="A8:D8"/>
    <mergeCell ref="E8:L8"/>
    <mergeCell ref="M8:P8"/>
    <mergeCell ref="Q8:T8"/>
    <mergeCell ref="AC8:AF8"/>
    <mergeCell ref="A9:D10"/>
    <mergeCell ref="E9:L10"/>
    <mergeCell ref="M9:T10"/>
    <mergeCell ref="U9:AF9"/>
    <mergeCell ref="U8:X8"/>
    <mergeCell ref="Y8:AB8"/>
    <mergeCell ref="AF12:AF13"/>
    <mergeCell ref="A12:D13"/>
    <mergeCell ref="E12:E13"/>
    <mergeCell ref="F12:F13"/>
    <mergeCell ref="G12:H13"/>
    <mergeCell ref="I12:J13"/>
    <mergeCell ref="K12:N12"/>
    <mergeCell ref="O12:R12"/>
    <mergeCell ref="S12:V12"/>
    <mergeCell ref="W12:Z12"/>
    <mergeCell ref="AA12:AD12"/>
    <mergeCell ref="AE12:AE13"/>
    <mergeCell ref="W19:Z19"/>
    <mergeCell ref="AA19:AD19"/>
    <mergeCell ref="B14:D14"/>
    <mergeCell ref="G14:H14"/>
    <mergeCell ref="I14:J18"/>
    <mergeCell ref="B15:D15"/>
    <mergeCell ref="G15:H15"/>
    <mergeCell ref="B16:D16"/>
    <mergeCell ref="G16:H16"/>
    <mergeCell ref="B17:D17"/>
    <mergeCell ref="B18:D18"/>
    <mergeCell ref="G18:H18"/>
    <mergeCell ref="N22:O22"/>
    <mergeCell ref="N23:O23"/>
    <mergeCell ref="N24:O24"/>
    <mergeCell ref="A25:A27"/>
    <mergeCell ref="A28:A30"/>
    <mergeCell ref="A14:A18"/>
    <mergeCell ref="G17:H17"/>
    <mergeCell ref="C44:AF63"/>
    <mergeCell ref="C64:AF78"/>
    <mergeCell ref="A64:B78"/>
    <mergeCell ref="A34:A36"/>
    <mergeCell ref="A37:A39"/>
    <mergeCell ref="A41:B43"/>
    <mergeCell ref="A44:B63"/>
    <mergeCell ref="A40:AF40"/>
    <mergeCell ref="C41:AF43"/>
    <mergeCell ref="A31:A33"/>
    <mergeCell ref="A19:J19"/>
    <mergeCell ref="K19:N19"/>
    <mergeCell ref="O19:R19"/>
    <mergeCell ref="S19:V19"/>
  </mergeCells>
  <conditionalFormatting sqref="AF19">
    <cfRule type="cellIs" dxfId="59" priority="1" operator="between">
      <formula>0.2</formula>
      <formula>0.35</formula>
    </cfRule>
    <cfRule type="cellIs" dxfId="58" priority="2" operator="between">
      <formula>0.35</formula>
      <formula>0.4</formula>
    </cfRule>
    <cfRule type="cellIs" dxfId="57" priority="3" operator="between">
      <formula>0.15</formula>
      <formula>0.2</formula>
    </cfRule>
    <cfRule type="cellIs" dxfId="56" priority="4" operator="between">
      <formula>0.1</formula>
      <formula>0.15</formula>
    </cfRule>
    <cfRule type="cellIs" dxfId="55" priority="5" operator="lessThan">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76"/>
  <sheetViews>
    <sheetView showGridLines="0" topLeftCell="H13" zoomScale="80" zoomScaleNormal="80" workbookViewId="0">
      <selection activeCell="S26" sqref="S26"/>
    </sheetView>
  </sheetViews>
  <sheetFormatPr baseColWidth="10" defaultColWidth="11.5546875" defaultRowHeight="15"/>
  <cols>
    <col min="1" max="1" width="9.88671875" style="429" bestFit="1" customWidth="1"/>
    <col min="2" max="2" width="9.33203125" style="429" bestFit="1" customWidth="1"/>
    <col min="3" max="3" width="8.88671875" style="429" bestFit="1" customWidth="1"/>
    <col min="4" max="4" width="10.88671875" style="429" bestFit="1" customWidth="1"/>
    <col min="5" max="6" width="8.5546875" style="429" bestFit="1" customWidth="1"/>
    <col min="7" max="7" width="10.33203125" style="429" bestFit="1" customWidth="1"/>
    <col min="8" max="8" width="10.109375" style="429" bestFit="1" customWidth="1"/>
    <col min="9" max="9" width="10.5546875" style="429" bestFit="1" customWidth="1"/>
    <col min="10" max="10" width="9" style="429" bestFit="1" customWidth="1"/>
    <col min="11" max="11" width="9.6640625" style="429" bestFit="1" customWidth="1"/>
    <col min="12" max="12" width="7.5546875" style="429" bestFit="1" customWidth="1"/>
    <col min="13" max="13" width="7.6640625" style="429" bestFit="1" customWidth="1"/>
    <col min="14" max="14" width="8.88671875" style="429" bestFit="1" customWidth="1"/>
    <col min="15" max="15" width="9.88671875" style="429" bestFit="1" customWidth="1"/>
    <col min="16" max="16" width="9.88671875" style="429" customWidth="1"/>
    <col min="17" max="17" width="15.33203125" style="429" customWidth="1"/>
    <col min="18" max="18" width="9.44140625" style="429" customWidth="1"/>
    <col min="19" max="16384" width="11.5546875" style="429"/>
  </cols>
  <sheetData>
    <row r="2" spans="1:32" s="295" customFormat="1" ht="154.5" customHeight="1">
      <c r="A2" s="948" t="s">
        <v>533</v>
      </c>
      <c r="B2" s="948"/>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48"/>
      <c r="AC2" s="948"/>
      <c r="AD2" s="948"/>
      <c r="AE2" s="948"/>
      <c r="AF2" s="948"/>
    </row>
    <row r="3" spans="1:32" s="295" customFormat="1"/>
    <row r="4" spans="1:32" s="295" customFormat="1" ht="15" customHeight="1">
      <c r="A4" s="1268" t="s">
        <v>0</v>
      </c>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70"/>
    </row>
    <row r="5" spans="1:32" s="295" customFormat="1" ht="44.25" customHeight="1">
      <c r="A5" s="1040" t="s">
        <v>26</v>
      </c>
      <c r="B5" s="1041"/>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2"/>
    </row>
    <row r="6" spans="1:32" s="295" customFormat="1" ht="15" customHeight="1">
      <c r="A6" s="952" t="s">
        <v>1</v>
      </c>
      <c r="B6" s="952"/>
      <c r="C6" s="952"/>
      <c r="D6" s="952"/>
      <c r="E6" s="953" t="s">
        <v>2</v>
      </c>
      <c r="F6" s="953"/>
      <c r="G6" s="953"/>
      <c r="H6" s="953"/>
      <c r="I6" s="953"/>
      <c r="J6" s="953"/>
      <c r="K6" s="953"/>
      <c r="L6" s="953"/>
      <c r="M6" s="954" t="s">
        <v>3</v>
      </c>
      <c r="N6" s="954"/>
      <c r="O6" s="954"/>
      <c r="P6" s="954"/>
      <c r="Q6" s="1271" t="s">
        <v>590</v>
      </c>
      <c r="R6" s="1272"/>
      <c r="S6" s="1272"/>
      <c r="T6" s="1273"/>
      <c r="U6" s="956" t="s">
        <v>591</v>
      </c>
      <c r="V6" s="956"/>
      <c r="W6" s="956"/>
      <c r="X6" s="956"/>
      <c r="Y6" s="957" t="s">
        <v>5</v>
      </c>
      <c r="Z6" s="957"/>
      <c r="AA6" s="957"/>
      <c r="AB6" s="957"/>
      <c r="AC6" s="958" t="s">
        <v>6</v>
      </c>
      <c r="AD6" s="958"/>
      <c r="AE6" s="958"/>
      <c r="AF6" s="958"/>
    </row>
    <row r="7" spans="1:32" s="305" customFormat="1" ht="98.1" customHeight="1">
      <c r="A7" s="966" t="s">
        <v>141</v>
      </c>
      <c r="B7" s="966"/>
      <c r="C7" s="966"/>
      <c r="D7" s="966"/>
      <c r="E7" s="967" t="s">
        <v>623</v>
      </c>
      <c r="F7" s="967"/>
      <c r="G7" s="967"/>
      <c r="H7" s="967"/>
      <c r="I7" s="967"/>
      <c r="J7" s="967"/>
      <c r="K7" s="967"/>
      <c r="L7" s="967"/>
      <c r="M7" s="967" t="s">
        <v>153</v>
      </c>
      <c r="N7" s="967"/>
      <c r="O7" s="967"/>
      <c r="P7" s="967"/>
      <c r="Q7" s="990" t="s">
        <v>624</v>
      </c>
      <c r="R7" s="1089"/>
      <c r="S7" s="1089"/>
      <c r="T7" s="991"/>
      <c r="U7" s="968" t="s">
        <v>625</v>
      </c>
      <c r="V7" s="968"/>
      <c r="W7" s="968"/>
      <c r="X7" s="968"/>
      <c r="Y7" s="968" t="s">
        <v>144</v>
      </c>
      <c r="Z7" s="968"/>
      <c r="AA7" s="968"/>
      <c r="AB7" s="968"/>
      <c r="AC7" s="968" t="s">
        <v>733</v>
      </c>
      <c r="AD7" s="968"/>
      <c r="AE7" s="968"/>
      <c r="AF7" s="968"/>
    </row>
    <row r="8" spans="1:32" s="295" customFormat="1" ht="15" customHeight="1">
      <c r="A8" s="969" t="s">
        <v>7</v>
      </c>
      <c r="B8" s="969"/>
      <c r="C8" s="969"/>
      <c r="D8" s="969"/>
      <c r="E8" s="971" t="s">
        <v>8</v>
      </c>
      <c r="F8" s="971"/>
      <c r="G8" s="971"/>
      <c r="H8" s="971"/>
      <c r="I8" s="971"/>
      <c r="J8" s="971"/>
      <c r="K8" s="971"/>
      <c r="L8" s="971"/>
      <c r="M8" s="973" t="s">
        <v>12</v>
      </c>
      <c r="N8" s="973"/>
      <c r="O8" s="973"/>
      <c r="P8" s="973"/>
      <c r="Q8" s="973"/>
      <c r="R8" s="973"/>
      <c r="S8" s="973"/>
      <c r="T8" s="974"/>
      <c r="U8" s="977" t="s">
        <v>4</v>
      </c>
      <c r="V8" s="978"/>
      <c r="W8" s="978"/>
      <c r="X8" s="978"/>
      <c r="Y8" s="978"/>
      <c r="Z8" s="978"/>
      <c r="AA8" s="978"/>
      <c r="AB8" s="978"/>
      <c r="AC8" s="978"/>
      <c r="AD8" s="978"/>
      <c r="AE8" s="978"/>
      <c r="AF8" s="978"/>
    </row>
    <row r="9" spans="1:32" s="295" customFormat="1" ht="39.6" customHeight="1">
      <c r="A9" s="970"/>
      <c r="B9" s="970"/>
      <c r="C9" s="970"/>
      <c r="D9" s="970"/>
      <c r="E9" s="972"/>
      <c r="F9" s="972"/>
      <c r="G9" s="972"/>
      <c r="H9" s="972"/>
      <c r="I9" s="972"/>
      <c r="J9" s="972"/>
      <c r="K9" s="972"/>
      <c r="L9" s="972"/>
      <c r="M9" s="975"/>
      <c r="N9" s="975"/>
      <c r="O9" s="975"/>
      <c r="P9" s="975"/>
      <c r="Q9" s="975"/>
      <c r="R9" s="975"/>
      <c r="S9" s="975"/>
      <c r="T9" s="976"/>
      <c r="U9" s="430" t="s">
        <v>592</v>
      </c>
      <c r="V9" s="430" t="s">
        <v>593</v>
      </c>
      <c r="W9" s="430" t="s">
        <v>594</v>
      </c>
      <c r="X9" s="430" t="s">
        <v>595</v>
      </c>
      <c r="Y9" s="430" t="s">
        <v>596</v>
      </c>
      <c r="Z9" s="430" t="s">
        <v>597</v>
      </c>
      <c r="AA9" s="430" t="s">
        <v>598</v>
      </c>
      <c r="AB9" s="430" t="s">
        <v>599</v>
      </c>
      <c r="AC9" s="431" t="s">
        <v>600</v>
      </c>
      <c r="AD9" s="431" t="s">
        <v>601</v>
      </c>
      <c r="AE9" s="430" t="s">
        <v>602</v>
      </c>
      <c r="AF9" s="431" t="s">
        <v>603</v>
      </c>
    </row>
    <row r="10" spans="1:32" s="295" customFormat="1" ht="38.25" customHeight="1">
      <c r="A10" s="1004" t="s">
        <v>154</v>
      </c>
      <c r="B10" s="1005"/>
      <c r="C10" s="1005"/>
      <c r="D10" s="1001"/>
      <c r="E10" s="960" t="s">
        <v>164</v>
      </c>
      <c r="F10" s="961"/>
      <c r="G10" s="961"/>
      <c r="H10" s="961"/>
      <c r="I10" s="961"/>
      <c r="J10" s="961"/>
      <c r="K10" s="961"/>
      <c r="L10" s="962"/>
      <c r="M10" s="963" t="s">
        <v>21</v>
      </c>
      <c r="N10" s="964"/>
      <c r="O10" s="964"/>
      <c r="P10" s="964"/>
      <c r="Q10" s="964"/>
      <c r="R10" s="964"/>
      <c r="S10" s="964"/>
      <c r="T10" s="965"/>
      <c r="U10" s="428"/>
      <c r="V10" s="420"/>
      <c r="W10" s="420" t="s">
        <v>30</v>
      </c>
      <c r="X10" s="420"/>
      <c r="Y10" s="422"/>
      <c r="Z10" s="420"/>
      <c r="AA10" s="420"/>
      <c r="AB10" s="420"/>
      <c r="AC10" s="428"/>
      <c r="AD10" s="422"/>
      <c r="AE10" s="422" t="s">
        <v>30</v>
      </c>
      <c r="AF10" s="420"/>
    </row>
    <row r="11" spans="1:32" s="301" customFormat="1" ht="15" customHeight="1">
      <c r="A11" s="981" t="s">
        <v>500</v>
      </c>
      <c r="B11" s="981"/>
      <c r="C11" s="981"/>
      <c r="D11" s="981"/>
      <c r="E11" s="982" t="s">
        <v>530</v>
      </c>
      <c r="F11" s="984" t="s">
        <v>10</v>
      </c>
      <c r="G11" s="985" t="s">
        <v>529</v>
      </c>
      <c r="H11" s="985"/>
      <c r="I11" s="986" t="s">
        <v>528</v>
      </c>
      <c r="J11" s="986"/>
      <c r="K11" s="987">
        <v>2018</v>
      </c>
      <c r="L11" s="988"/>
      <c r="M11" s="988"/>
      <c r="N11" s="988"/>
      <c r="O11" s="988">
        <v>2019</v>
      </c>
      <c r="P11" s="988"/>
      <c r="Q11" s="988"/>
      <c r="R11" s="988"/>
      <c r="S11" s="988">
        <v>2020</v>
      </c>
      <c r="T11" s="988"/>
      <c r="U11" s="988"/>
      <c r="V11" s="988"/>
      <c r="W11" s="988">
        <v>2021</v>
      </c>
      <c r="X11" s="988"/>
      <c r="Y11" s="988"/>
      <c r="Z11" s="988"/>
      <c r="AA11" s="988">
        <v>2022</v>
      </c>
      <c r="AB11" s="988"/>
      <c r="AC11" s="988"/>
      <c r="AD11" s="988"/>
      <c r="AE11" s="989" t="s">
        <v>534</v>
      </c>
      <c r="AF11" s="979" t="s">
        <v>607</v>
      </c>
    </row>
    <row r="12" spans="1:32" s="301" customFormat="1" ht="15" customHeight="1">
      <c r="A12" s="981"/>
      <c r="B12" s="981"/>
      <c r="C12" s="981"/>
      <c r="D12" s="981"/>
      <c r="E12" s="983"/>
      <c r="F12" s="984"/>
      <c r="G12" s="985"/>
      <c r="H12" s="985"/>
      <c r="I12" s="986"/>
      <c r="J12" s="986"/>
      <c r="K12" s="419" t="s">
        <v>23</v>
      </c>
      <c r="L12" s="419" t="s">
        <v>24</v>
      </c>
      <c r="M12" s="419" t="s">
        <v>25</v>
      </c>
      <c r="N12" s="419" t="s">
        <v>609</v>
      </c>
      <c r="O12" s="419" t="s">
        <v>23</v>
      </c>
      <c r="P12" s="419" t="s">
        <v>24</v>
      </c>
      <c r="Q12" s="419" t="s">
        <v>25</v>
      </c>
      <c r="R12" s="419" t="s">
        <v>609</v>
      </c>
      <c r="S12" s="419" t="s">
        <v>23</v>
      </c>
      <c r="T12" s="419" t="s">
        <v>24</v>
      </c>
      <c r="U12" s="419" t="s">
        <v>25</v>
      </c>
      <c r="V12" s="419" t="s">
        <v>609</v>
      </c>
      <c r="W12" s="419" t="s">
        <v>23</v>
      </c>
      <c r="X12" s="419" t="s">
        <v>24</v>
      </c>
      <c r="Y12" s="419" t="s">
        <v>25</v>
      </c>
      <c r="Z12" s="419" t="s">
        <v>609</v>
      </c>
      <c r="AA12" s="419" t="s">
        <v>23</v>
      </c>
      <c r="AB12" s="419" t="s">
        <v>24</v>
      </c>
      <c r="AC12" s="419" t="s">
        <v>25</v>
      </c>
      <c r="AD12" s="424" t="s">
        <v>609</v>
      </c>
      <c r="AE12" s="989"/>
      <c r="AF12" s="980"/>
    </row>
    <row r="13" spans="1:32" s="301" customFormat="1" ht="30" customHeight="1">
      <c r="A13" s="1105" t="s">
        <v>606</v>
      </c>
      <c r="B13" s="968" t="str">
        <f>+'[2]PLAN DE ACCION ESTRATEGICO'!W67</f>
        <v>Incrementar el numero de universitarios atendidos en deporte</v>
      </c>
      <c r="C13" s="968"/>
      <c r="D13" s="968"/>
      <c r="E13" s="426">
        <f>+'[2]PLAN DE ACCION ESTRATEGICO'!Z67</f>
        <v>149000</v>
      </c>
      <c r="F13" s="420" t="str">
        <f>+'[2]PLAN DE ACCION ESTRATEGICO'!Y67</f>
        <v>No.</v>
      </c>
      <c r="G13" s="990" t="str">
        <f>+'[2]PLAN DE ACCION ESTRATEGICO'!X67</f>
        <v>Universitarios atendidos en deporte</v>
      </c>
      <c r="H13" s="991"/>
      <c r="I13" s="1233" t="s">
        <v>347</v>
      </c>
      <c r="J13" s="1234"/>
      <c r="K13" s="477">
        <f>+'[2]PLAN DE ACCION ESTRATEGICO'!AR67</f>
        <v>0</v>
      </c>
      <c r="L13" s="477">
        <f>+'[2]PLAN DE ACCION ESTRATEGICO'!AS67</f>
        <v>6281</v>
      </c>
      <c r="M13" s="477">
        <f>+'[2]PLAN DE ACCION ESTRATEGICO'!AT67</f>
        <v>23581</v>
      </c>
      <c r="N13" s="478">
        <f>SUM(K13:M13)</f>
        <v>29862</v>
      </c>
      <c r="O13" s="477">
        <f>+'[2]PLAN DE ACCION ESTRATEGICO'!AU67</f>
        <v>0</v>
      </c>
      <c r="P13" s="477">
        <f>+'[2]PLAN DE ACCION ESTRATEGICO'!AV67</f>
        <v>0</v>
      </c>
      <c r="Q13" s="477">
        <f>+'[2]PLAN DE ACCION ESTRATEGICO'!AW67</f>
        <v>0</v>
      </c>
      <c r="R13" s="478">
        <f>SUM(O13:Q13)</f>
        <v>0</v>
      </c>
      <c r="S13" s="477">
        <f>+'[2]PLAN DE ACCION ESTRATEGICO'!AX67</f>
        <v>0</v>
      </c>
      <c r="T13" s="477">
        <f>+'[2]PLAN DE ACCION ESTRATEGICO'!AY67</f>
        <v>0</v>
      </c>
      <c r="U13" s="477">
        <f>+'[2]PLAN DE ACCION ESTRATEGICO'!AZ67</f>
        <v>0</v>
      </c>
      <c r="V13" s="478">
        <f>SUM(S13:U13)</f>
        <v>0</v>
      </c>
      <c r="W13" s="477">
        <f>+'[2]PLAN DE ACCION ESTRATEGICO'!BA67</f>
        <v>0</v>
      </c>
      <c r="X13" s="477">
        <f>+'[2]PLAN DE ACCION ESTRATEGICO'!BB67</f>
        <v>0</v>
      </c>
      <c r="Y13" s="477">
        <f>+'[2]PLAN DE ACCION ESTRATEGICO'!BC67</f>
        <v>0</v>
      </c>
      <c r="Z13" s="478">
        <f>SUM(W13:Y13)</f>
        <v>0</v>
      </c>
      <c r="AA13" s="477">
        <f>+'[2]PLAN DE ACCION ESTRATEGICO'!BD67</f>
        <v>0</v>
      </c>
      <c r="AB13" s="477">
        <f>+'[2]PLAN DE ACCION ESTRATEGICO'!BE67</f>
        <v>0</v>
      </c>
      <c r="AC13" s="477">
        <f>+'[2]PLAN DE ACCION ESTRATEGICO'!BF67</f>
        <v>0</v>
      </c>
      <c r="AD13" s="478">
        <f>SUM(AA13:AC13)</f>
        <v>0</v>
      </c>
      <c r="AE13" s="479">
        <f>+N13+R13+V13+Z13+AD13</f>
        <v>29862</v>
      </c>
      <c r="AF13" s="433">
        <f>AE13/E13</f>
        <v>0.20041610738255033</v>
      </c>
    </row>
    <row r="14" spans="1:32" s="301" customFormat="1" ht="41.1" customHeight="1">
      <c r="A14" s="959"/>
      <c r="B14" s="968" t="str">
        <f>+'[2]PLAN DE ACCION ESTRATEGICO'!W68</f>
        <v>Incrementar anualmente el numero de servicios solicitados</v>
      </c>
      <c r="C14" s="968"/>
      <c r="D14" s="968"/>
      <c r="E14" s="426">
        <f>+'[2]PLAN DE ACCION ESTRATEGICO'!Z68</f>
        <v>7500</v>
      </c>
      <c r="F14" s="420" t="str">
        <f>+'[2]PLAN DE ACCION ESTRATEGICO'!Y68</f>
        <v>No.</v>
      </c>
      <c r="G14" s="990" t="str">
        <f>+'[2]PLAN DE ACCION ESTRATEGICO'!X68</f>
        <v>Servicios solicitados</v>
      </c>
      <c r="H14" s="991"/>
      <c r="I14" s="1241"/>
      <c r="J14" s="1242"/>
      <c r="K14" s="477">
        <f>+'[2]PLAN DE ACCION ESTRATEGICO'!AR68</f>
        <v>0</v>
      </c>
      <c r="L14" s="477">
        <f>+'[2]PLAN DE ACCION ESTRATEGICO'!AS68</f>
        <v>1060</v>
      </c>
      <c r="M14" s="477">
        <f>+'[2]PLAN DE ACCION ESTRATEGICO'!AT68</f>
        <v>450</v>
      </c>
      <c r="N14" s="478">
        <f>SUM(K14:M14)</f>
        <v>1510</v>
      </c>
      <c r="O14" s="477">
        <f>+'[2]PLAN DE ACCION ESTRATEGICO'!AU68</f>
        <v>0</v>
      </c>
      <c r="P14" s="477">
        <f>+'[2]PLAN DE ACCION ESTRATEGICO'!AV68</f>
        <v>0</v>
      </c>
      <c r="Q14" s="477">
        <f>+'[2]PLAN DE ACCION ESTRATEGICO'!AW68</f>
        <v>0</v>
      </c>
      <c r="R14" s="478">
        <f>SUM(O14:Q14)</f>
        <v>0</v>
      </c>
      <c r="S14" s="477">
        <f>+'[2]PLAN DE ACCION ESTRATEGICO'!AX68</f>
        <v>0</v>
      </c>
      <c r="T14" s="477">
        <f>+'[2]PLAN DE ACCION ESTRATEGICO'!AY68</f>
        <v>0</v>
      </c>
      <c r="U14" s="477">
        <f>+'[2]PLAN DE ACCION ESTRATEGICO'!AZ68</f>
        <v>0</v>
      </c>
      <c r="V14" s="478">
        <f>SUM(S14:U14)</f>
        <v>0</v>
      </c>
      <c r="W14" s="477">
        <f>+'[2]PLAN DE ACCION ESTRATEGICO'!BA68</f>
        <v>0</v>
      </c>
      <c r="X14" s="477">
        <f>+'[2]PLAN DE ACCION ESTRATEGICO'!BB68</f>
        <v>0</v>
      </c>
      <c r="Y14" s="477">
        <f>+'[2]PLAN DE ACCION ESTRATEGICO'!BC68</f>
        <v>0</v>
      </c>
      <c r="Z14" s="478">
        <f>SUM(W14:Y14)</f>
        <v>0</v>
      </c>
      <c r="AA14" s="477">
        <f>+'[2]PLAN DE ACCION ESTRATEGICO'!BD68</f>
        <v>0</v>
      </c>
      <c r="AB14" s="477">
        <f>+'[2]PLAN DE ACCION ESTRATEGICO'!BE68</f>
        <v>0</v>
      </c>
      <c r="AC14" s="477">
        <f>+'[2]PLAN DE ACCION ESTRATEGICO'!BF68</f>
        <v>0</v>
      </c>
      <c r="AD14" s="478">
        <f>SUM(AA14:AC14)</f>
        <v>0</v>
      </c>
      <c r="AE14" s="479">
        <f>+N14+R14+V14+Z14+AD14</f>
        <v>1510</v>
      </c>
      <c r="AF14" s="433">
        <f>AE14/E14</f>
        <v>0.20133333333333334</v>
      </c>
    </row>
    <row r="15" spans="1:32" s="301" customFormat="1" ht="22.5">
      <c r="A15" s="1264" t="s">
        <v>527</v>
      </c>
      <c r="B15" s="1265"/>
      <c r="C15" s="1265"/>
      <c r="D15" s="1265"/>
      <c r="E15" s="1265"/>
      <c r="F15" s="1265"/>
      <c r="G15" s="1265"/>
      <c r="H15" s="1265"/>
      <c r="I15" s="1265"/>
      <c r="J15" s="1266"/>
      <c r="K15" s="1141">
        <f>((N13/$E$13)+(N14/$E$14))/COUNT(N13:N14)</f>
        <v>0.20087472035794185</v>
      </c>
      <c r="L15" s="1142"/>
      <c r="M15" s="1142"/>
      <c r="N15" s="1143"/>
      <c r="O15" s="1141">
        <f>((R13/$E$13)+(R14/$E$14))/COUNT(R13:R14)</f>
        <v>0</v>
      </c>
      <c r="P15" s="1142"/>
      <c r="Q15" s="1142"/>
      <c r="R15" s="1143"/>
      <c r="S15" s="1141">
        <f>((V13/$E$13)+(V14/$E$14))/COUNT(V13:V14)</f>
        <v>0</v>
      </c>
      <c r="T15" s="1142"/>
      <c r="U15" s="1142"/>
      <c r="V15" s="1143"/>
      <c r="W15" s="1141">
        <f>((Z13/$E$13)+(Z14/$E$14))/COUNT(Z13:Z14)</f>
        <v>0</v>
      </c>
      <c r="X15" s="1142"/>
      <c r="Y15" s="1142"/>
      <c r="Z15" s="1143"/>
      <c r="AA15" s="1141">
        <f>((AD13/$E$13)+(AD14/$E$14))/COUNT(AD13:AD14)</f>
        <v>0</v>
      </c>
      <c r="AB15" s="1142"/>
      <c r="AC15" s="1142"/>
      <c r="AD15" s="1143"/>
      <c r="AE15" s="435">
        <f>SUM(K15:AD15)</f>
        <v>0.20087472035794185</v>
      </c>
      <c r="AF15" s="307">
        <f>AVERAGE(AF13:AF14)</f>
        <v>0.20087472035794185</v>
      </c>
    </row>
    <row r="16" spans="1:32" s="295" customFormat="1" ht="19.5">
      <c r="A16" s="436"/>
      <c r="B16" s="436"/>
      <c r="C16" s="436"/>
      <c r="D16" s="436"/>
      <c r="E16" s="437"/>
      <c r="F16" s="437"/>
      <c r="G16" s="437"/>
      <c r="H16" s="437"/>
      <c r="I16" s="437"/>
      <c r="J16" s="437"/>
      <c r="L16" s="437"/>
      <c r="M16" s="437"/>
      <c r="N16" s="437"/>
      <c r="O16" s="437"/>
      <c r="P16" s="437"/>
      <c r="Q16" s="437"/>
      <c r="R16" s="437"/>
      <c r="S16" s="437"/>
      <c r="T16" s="437"/>
      <c r="U16" s="437"/>
      <c r="V16" s="437"/>
      <c r="W16" s="437"/>
      <c r="X16" s="437"/>
      <c r="Y16" s="437"/>
      <c r="Z16" s="437"/>
      <c r="AA16" s="437"/>
      <c r="AB16" s="437"/>
      <c r="AC16" s="437"/>
      <c r="AD16" s="437"/>
      <c r="AE16" s="438"/>
      <c r="AF16" s="438"/>
    </row>
    <row r="17" spans="1:32" s="295" customFormat="1">
      <c r="A17" s="439"/>
      <c r="B17" s="439"/>
      <c r="C17" s="439"/>
      <c r="D17" s="439"/>
      <c r="P17" s="441">
        <v>2018</v>
      </c>
      <c r="Q17" s="441">
        <v>2019</v>
      </c>
      <c r="R17" s="441">
        <v>2020</v>
      </c>
      <c r="S17" s="441">
        <v>2021</v>
      </c>
      <c r="T17" s="441">
        <v>2022</v>
      </c>
    </row>
    <row r="18" spans="1:32" s="295" customFormat="1" ht="15" customHeight="1">
      <c r="A18" s="439"/>
      <c r="B18" s="439" t="s">
        <v>627</v>
      </c>
      <c r="C18" s="439" t="s">
        <v>628</v>
      </c>
      <c r="D18" s="439"/>
      <c r="N18" s="1006" t="s">
        <v>526</v>
      </c>
      <c r="O18" s="1006"/>
      <c r="P18" s="630" t="s">
        <v>961</v>
      </c>
      <c r="Q18" s="300" t="s">
        <v>962</v>
      </c>
      <c r="R18" s="300" t="s">
        <v>963</v>
      </c>
      <c r="S18" s="300" t="s">
        <v>964</v>
      </c>
      <c r="T18" s="300" t="s">
        <v>965</v>
      </c>
    </row>
    <row r="19" spans="1:32" s="295" customFormat="1">
      <c r="A19" s="439"/>
      <c r="B19" s="439">
        <v>2018</v>
      </c>
      <c r="C19" s="442">
        <f>K15</f>
        <v>0.20087472035794185</v>
      </c>
      <c r="D19" s="439"/>
      <c r="E19" s="448"/>
      <c r="N19" s="1007" t="s">
        <v>525</v>
      </c>
      <c r="O19" s="1007"/>
      <c r="P19" s="299" t="s">
        <v>966</v>
      </c>
      <c r="Q19" s="631" t="s">
        <v>967</v>
      </c>
      <c r="R19" s="299" t="s">
        <v>968</v>
      </c>
      <c r="S19" s="299" t="s">
        <v>969</v>
      </c>
      <c r="T19" s="299" t="s">
        <v>970</v>
      </c>
    </row>
    <row r="20" spans="1:32" s="295" customFormat="1" ht="15" customHeight="1">
      <c r="A20" s="439"/>
      <c r="B20" s="439">
        <v>2019</v>
      </c>
      <c r="C20" s="442">
        <f>O15</f>
        <v>0</v>
      </c>
      <c r="D20" s="439"/>
      <c r="E20" s="448"/>
      <c r="N20" s="1009" t="s">
        <v>524</v>
      </c>
      <c r="O20" s="1009"/>
      <c r="P20" s="632" t="s">
        <v>523</v>
      </c>
      <c r="Q20" s="298" t="s">
        <v>961</v>
      </c>
      <c r="R20" s="298" t="s">
        <v>962</v>
      </c>
      <c r="S20" s="298" t="s">
        <v>963</v>
      </c>
      <c r="T20" s="298" t="s">
        <v>964</v>
      </c>
    </row>
    <row r="21" spans="1:32" s="315" customFormat="1">
      <c r="A21" s="1008"/>
      <c r="B21" s="439">
        <v>2020</v>
      </c>
      <c r="C21" s="442">
        <f>S15</f>
        <v>0</v>
      </c>
      <c r="D21" s="364"/>
      <c r="E21" s="44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row>
    <row r="22" spans="1:32" s="315" customFormat="1">
      <c r="A22" s="1008"/>
      <c r="B22" s="439">
        <v>2021</v>
      </c>
      <c r="C22" s="442">
        <f>W15</f>
        <v>0</v>
      </c>
      <c r="D22" s="364"/>
      <c r="E22" s="44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row>
    <row r="23" spans="1:32" s="315" customFormat="1">
      <c r="A23" s="1008"/>
      <c r="B23" s="439">
        <v>2022</v>
      </c>
      <c r="C23" s="442">
        <f>AA15</f>
        <v>0</v>
      </c>
      <c r="D23" s="364"/>
      <c r="E23" s="44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row>
    <row r="24" spans="1:32" s="315" customFormat="1">
      <c r="A24" s="1008"/>
      <c r="B24" s="450"/>
      <c r="C24" s="365"/>
      <c r="D24" s="364"/>
      <c r="E24" s="44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row>
    <row r="25" spans="1:32" s="315" customFormat="1">
      <c r="A25" s="1008"/>
      <c r="B25" s="366"/>
      <c r="C25" s="367"/>
      <c r="D25" s="364"/>
      <c r="E25" s="44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row>
    <row r="26" spans="1:32" s="315" customFormat="1">
      <c r="A26" s="1008"/>
      <c r="B26" s="366"/>
      <c r="C26" s="367"/>
      <c r="D26" s="364"/>
      <c r="E26" s="44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row>
    <row r="27" spans="1:32" s="315" customFormat="1">
      <c r="A27" s="1026"/>
      <c r="B27" s="451"/>
      <c r="C27" s="452"/>
      <c r="D27" s="449"/>
      <c r="E27" s="44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row>
    <row r="28" spans="1:32" s="315" customFormat="1">
      <c r="A28" s="1026"/>
      <c r="B28" s="403"/>
      <c r="C28" s="358"/>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row>
    <row r="29" spans="1:32" s="315" customFormat="1">
      <c r="A29" s="1026"/>
      <c r="B29" s="403"/>
      <c r="C29" s="358"/>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row>
    <row r="30" spans="1:32" s="315" customFormat="1">
      <c r="A30" s="1026"/>
      <c r="B30" s="403"/>
      <c r="C30" s="357"/>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row>
    <row r="31" spans="1:32" s="315" customFormat="1">
      <c r="A31" s="1026"/>
      <c r="B31" s="403"/>
      <c r="C31" s="358"/>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row>
    <row r="32" spans="1:32" s="315" customFormat="1">
      <c r="A32" s="1026"/>
      <c r="B32" s="403"/>
      <c r="C32" s="358"/>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row>
    <row r="33" spans="1:32" s="315" customFormat="1">
      <c r="A33" s="1026"/>
      <c r="B33" s="403"/>
      <c r="C33" s="357"/>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row>
    <row r="34" spans="1:32" s="315" customFormat="1">
      <c r="A34" s="1026"/>
      <c r="B34" s="403"/>
      <c r="C34" s="358"/>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row>
    <row r="35" spans="1:32" s="315" customFormat="1">
      <c r="A35" s="1026"/>
      <c r="B35" s="403"/>
      <c r="C35" s="358"/>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row>
    <row r="36" spans="1:32" s="295" customFormat="1">
      <c r="A36" s="1062" t="s">
        <v>608</v>
      </c>
      <c r="B36" s="1063"/>
      <c r="C36" s="1063"/>
      <c r="D36" s="1063"/>
      <c r="E36" s="1063"/>
      <c r="F36" s="1063"/>
      <c r="G36" s="1063"/>
      <c r="H36" s="1063"/>
      <c r="I36" s="1063"/>
      <c r="J36" s="1063"/>
      <c r="K36" s="1063"/>
      <c r="L36" s="1063"/>
      <c r="M36" s="1063"/>
      <c r="N36" s="1063"/>
      <c r="O36" s="1063"/>
      <c r="P36" s="1063"/>
      <c r="Q36" s="1063"/>
      <c r="R36" s="1063"/>
      <c r="S36" s="1063"/>
      <c r="T36" s="1063"/>
      <c r="U36" s="1063"/>
      <c r="V36" s="1063"/>
      <c r="W36" s="1063"/>
      <c r="X36" s="1063"/>
      <c r="Y36" s="1063"/>
      <c r="Z36" s="1063"/>
      <c r="AA36" s="1063"/>
      <c r="AB36" s="1063"/>
      <c r="AC36" s="1063"/>
      <c r="AD36" s="1063"/>
      <c r="AE36" s="1063"/>
      <c r="AF36" s="1063"/>
    </row>
    <row r="37" spans="1:32" s="295" customFormat="1" ht="15" customHeight="1">
      <c r="A37" s="1058" t="s">
        <v>522</v>
      </c>
      <c r="B37" s="1058"/>
      <c r="C37" s="1191"/>
      <c r="D37" s="1191"/>
      <c r="E37" s="1191"/>
      <c r="F37" s="1191"/>
      <c r="G37" s="1191"/>
      <c r="H37" s="1191"/>
      <c r="I37" s="1191"/>
      <c r="J37" s="1191"/>
      <c r="K37" s="1191"/>
      <c r="L37" s="1191"/>
      <c r="M37" s="1191"/>
      <c r="N37" s="1191"/>
      <c r="O37" s="1191"/>
      <c r="P37" s="1191"/>
      <c r="Q37" s="1191"/>
      <c r="R37" s="1191"/>
      <c r="S37" s="1191"/>
      <c r="T37" s="1191"/>
      <c r="U37" s="1191"/>
      <c r="V37" s="1191"/>
      <c r="W37" s="1191"/>
      <c r="X37" s="1191"/>
      <c r="Y37" s="1191"/>
      <c r="Z37" s="1191"/>
      <c r="AA37" s="1191"/>
      <c r="AB37" s="1191"/>
      <c r="AC37" s="1191"/>
      <c r="AD37" s="1191"/>
      <c r="AE37" s="1191"/>
      <c r="AF37" s="1191"/>
    </row>
    <row r="38" spans="1:32" s="295" customFormat="1">
      <c r="A38" s="1058"/>
      <c r="B38" s="1058"/>
      <c r="C38" s="1191"/>
      <c r="D38" s="1191"/>
      <c r="E38" s="1191"/>
      <c r="F38" s="1191"/>
      <c r="G38" s="1191"/>
      <c r="H38" s="1191"/>
      <c r="I38" s="1191"/>
      <c r="J38" s="1191"/>
      <c r="K38" s="1191"/>
      <c r="L38" s="1191"/>
      <c r="M38" s="1191"/>
      <c r="N38" s="1191"/>
      <c r="O38" s="1191"/>
      <c r="P38" s="1191"/>
      <c r="Q38" s="1191"/>
      <c r="R38" s="1191"/>
      <c r="S38" s="1191"/>
      <c r="T38" s="1191"/>
      <c r="U38" s="1191"/>
      <c r="V38" s="1191"/>
      <c r="W38" s="1191"/>
      <c r="X38" s="1191"/>
      <c r="Y38" s="1191"/>
      <c r="Z38" s="1191"/>
      <c r="AA38" s="1191"/>
      <c r="AB38" s="1191"/>
      <c r="AC38" s="1191"/>
      <c r="AD38" s="1191"/>
      <c r="AE38" s="1191"/>
      <c r="AF38" s="1191"/>
    </row>
    <row r="39" spans="1:32" s="295" customFormat="1">
      <c r="A39" s="1058"/>
      <c r="B39" s="1058"/>
      <c r="C39" s="1191"/>
      <c r="D39" s="1191"/>
      <c r="E39" s="1191"/>
      <c r="F39" s="1191"/>
      <c r="G39" s="1191"/>
      <c r="H39" s="1191"/>
      <c r="I39" s="1191"/>
      <c r="J39" s="1191"/>
      <c r="K39" s="1191"/>
      <c r="L39" s="1191"/>
      <c r="M39" s="1191"/>
      <c r="N39" s="1191"/>
      <c r="O39" s="1191"/>
      <c r="P39" s="1191"/>
      <c r="Q39" s="1191"/>
      <c r="R39" s="1191"/>
      <c r="S39" s="1191"/>
      <c r="T39" s="1191"/>
      <c r="U39" s="1191"/>
      <c r="V39" s="1191"/>
      <c r="W39" s="1191"/>
      <c r="X39" s="1191"/>
      <c r="Y39" s="1191"/>
      <c r="Z39" s="1191"/>
      <c r="AA39" s="1191"/>
      <c r="AB39" s="1191"/>
      <c r="AC39" s="1191"/>
      <c r="AD39" s="1191"/>
      <c r="AE39" s="1191"/>
      <c r="AF39" s="1191"/>
    </row>
    <row r="40" spans="1:32" s="295" customFormat="1" ht="15" customHeight="1">
      <c r="A40" s="1058" t="s">
        <v>521</v>
      </c>
      <c r="B40" s="1058"/>
      <c r="C40" s="1064" t="s">
        <v>656</v>
      </c>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row>
    <row r="41" spans="1:32" s="295" customFormat="1" ht="5.45" customHeight="1">
      <c r="A41" s="1058"/>
      <c r="B41" s="1058"/>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row>
    <row r="42" spans="1:32" s="295" customFormat="1" ht="5.45" customHeight="1">
      <c r="A42" s="1058"/>
      <c r="B42" s="1058"/>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row>
    <row r="43" spans="1:32" s="295" customFormat="1" ht="4.3499999999999996" customHeight="1">
      <c r="A43" s="1058"/>
      <c r="B43" s="1058"/>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row>
    <row r="44" spans="1:32" s="295" customFormat="1" ht="4.3499999999999996" customHeight="1">
      <c r="A44" s="1058"/>
      <c r="B44" s="1058"/>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row>
    <row r="45" spans="1:32" s="295" customFormat="1" ht="6.6" customHeight="1">
      <c r="A45" s="1058"/>
      <c r="B45" s="1058"/>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row>
    <row r="46" spans="1:32" s="295" customFormat="1" ht="5.0999999999999996" customHeight="1">
      <c r="A46" s="1058"/>
      <c r="B46" s="1058"/>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row>
    <row r="47" spans="1:32" s="295" customFormat="1" ht="3.6" customHeight="1">
      <c r="A47" s="1058"/>
      <c r="B47" s="1058"/>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row>
    <row r="48" spans="1:32" s="295" customFormat="1" ht="8.1" customHeight="1">
      <c r="A48" s="1058"/>
      <c r="B48" s="1058"/>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row>
    <row r="49" spans="1:32" s="295" customFormat="1" ht="8.1" customHeight="1">
      <c r="A49" s="1058"/>
      <c r="B49" s="1058"/>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row>
    <row r="50" spans="1:32" s="295" customFormat="1" ht="5.45" customHeight="1">
      <c r="A50" s="1058"/>
      <c r="B50" s="1058"/>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row>
    <row r="51" spans="1:32" s="295" customFormat="1" ht="6.6" customHeight="1">
      <c r="A51" s="1058"/>
      <c r="B51" s="1058"/>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row>
    <row r="52" spans="1:32" s="295" customFormat="1" ht="4.3499999999999996" customHeight="1">
      <c r="A52" s="1058"/>
      <c r="B52" s="1058"/>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row>
    <row r="53" spans="1:32" s="295" customFormat="1" ht="6.6" customHeight="1">
      <c r="A53" s="1058"/>
      <c r="B53" s="1058"/>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row>
    <row r="54" spans="1:32" s="295" customFormat="1" ht="6.6" customHeight="1">
      <c r="A54" s="1058"/>
      <c r="B54" s="1058"/>
      <c r="C54" s="1064"/>
      <c r="D54" s="1064"/>
      <c r="E54" s="1064"/>
      <c r="F54" s="1064"/>
      <c r="G54" s="1064"/>
      <c r="H54" s="1064"/>
      <c r="I54" s="1064"/>
      <c r="J54" s="1064"/>
      <c r="K54" s="1064"/>
      <c r="L54" s="1064"/>
      <c r="M54" s="1064"/>
      <c r="N54" s="1064"/>
      <c r="O54" s="1064"/>
      <c r="P54" s="1064"/>
      <c r="Q54" s="1064"/>
      <c r="R54" s="1064"/>
      <c r="S54" s="1064"/>
      <c r="T54" s="1064"/>
      <c r="U54" s="1064"/>
      <c r="V54" s="1064"/>
      <c r="W54" s="1064"/>
      <c r="X54" s="1064"/>
      <c r="Y54" s="1064"/>
      <c r="Z54" s="1064"/>
      <c r="AA54" s="1064"/>
      <c r="AB54" s="1064"/>
      <c r="AC54" s="1064"/>
      <c r="AD54" s="1064"/>
      <c r="AE54" s="1064"/>
      <c r="AF54" s="1064"/>
    </row>
    <row r="55" spans="1:32" s="295" customFormat="1" ht="3.6" customHeight="1">
      <c r="A55" s="1058"/>
      <c r="B55" s="1058"/>
      <c r="C55" s="1064"/>
      <c r="D55" s="1064"/>
      <c r="E55" s="1064"/>
      <c r="F55" s="1064"/>
      <c r="G55" s="1064"/>
      <c r="H55" s="1064"/>
      <c r="I55" s="1064"/>
      <c r="J55" s="1064"/>
      <c r="K55" s="1064"/>
      <c r="L55" s="1064"/>
      <c r="M55" s="1064"/>
      <c r="N55" s="1064"/>
      <c r="O55" s="1064"/>
      <c r="P55" s="1064"/>
      <c r="Q55" s="1064"/>
      <c r="R55" s="1064"/>
      <c r="S55" s="1064"/>
      <c r="T55" s="1064"/>
      <c r="U55" s="1064"/>
      <c r="V55" s="1064"/>
      <c r="W55" s="1064"/>
      <c r="X55" s="1064"/>
      <c r="Y55" s="1064"/>
      <c r="Z55" s="1064"/>
      <c r="AA55" s="1064"/>
      <c r="AB55" s="1064"/>
      <c r="AC55" s="1064"/>
      <c r="AD55" s="1064"/>
      <c r="AE55" s="1064"/>
      <c r="AF55" s="1064"/>
    </row>
    <row r="56" spans="1:32" s="295" customFormat="1" ht="2.4500000000000002" customHeight="1">
      <c r="A56" s="1058"/>
      <c r="B56" s="1058"/>
      <c r="C56" s="1064"/>
      <c r="D56" s="1064"/>
      <c r="E56" s="1064"/>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1064"/>
      <c r="AC56" s="1064"/>
      <c r="AD56" s="1064"/>
      <c r="AE56" s="1064"/>
      <c r="AF56" s="1064"/>
    </row>
    <row r="57" spans="1:32" s="295" customFormat="1" ht="15" hidden="1" customHeight="1">
      <c r="A57" s="1058"/>
      <c r="B57" s="1058"/>
      <c r="C57" s="1064"/>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4"/>
      <c r="Z57" s="1064"/>
      <c r="AA57" s="1064"/>
      <c r="AB57" s="1064"/>
      <c r="AC57" s="1064"/>
      <c r="AD57" s="1064"/>
      <c r="AE57" s="1064"/>
      <c r="AF57" s="1064"/>
    </row>
    <row r="58" spans="1:32" s="295" customFormat="1" ht="15" hidden="1" customHeight="1">
      <c r="A58" s="1058"/>
      <c r="B58" s="1058"/>
      <c r="C58" s="1064"/>
      <c r="D58" s="1064"/>
      <c r="E58" s="1064"/>
      <c r="F58" s="1064"/>
      <c r="G58" s="1064"/>
      <c r="H58" s="1064"/>
      <c r="I58" s="1064"/>
      <c r="J58" s="1064"/>
      <c r="K58" s="1064"/>
      <c r="L58" s="1064"/>
      <c r="M58" s="1064"/>
      <c r="N58" s="1064"/>
      <c r="O58" s="1064"/>
      <c r="P58" s="1064"/>
      <c r="Q58" s="1064"/>
      <c r="R58" s="1064"/>
      <c r="S58" s="1064"/>
      <c r="T58" s="1064"/>
      <c r="U58" s="1064"/>
      <c r="V58" s="1064"/>
      <c r="W58" s="1064"/>
      <c r="X58" s="1064"/>
      <c r="Y58" s="1064"/>
      <c r="Z58" s="1064"/>
      <c r="AA58" s="1064"/>
      <c r="AB58" s="1064"/>
      <c r="AC58" s="1064"/>
      <c r="AD58" s="1064"/>
      <c r="AE58" s="1064"/>
      <c r="AF58" s="1064"/>
    </row>
    <row r="59" spans="1:32" s="295" customFormat="1" ht="74.099999999999994" customHeight="1">
      <c r="A59" s="1058"/>
      <c r="B59" s="1058"/>
      <c r="C59" s="1064"/>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1064"/>
      <c r="AC59" s="1064"/>
      <c r="AD59" s="1064"/>
      <c r="AE59" s="1064"/>
      <c r="AF59" s="1064"/>
    </row>
    <row r="60" spans="1:32" s="295" customFormat="1" ht="3.6" customHeight="1">
      <c r="A60" s="1058" t="s">
        <v>520</v>
      </c>
      <c r="B60" s="1058"/>
      <c r="C60" s="1064" t="s">
        <v>629</v>
      </c>
      <c r="D60" s="106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c r="AE60" s="1064"/>
      <c r="AF60" s="1064"/>
    </row>
    <row r="61" spans="1:32" s="295" customFormat="1" ht="7.35" customHeight="1">
      <c r="A61" s="1058"/>
      <c r="B61" s="1058"/>
      <c r="C61" s="1064"/>
      <c r="D61" s="1064"/>
      <c r="E61" s="1064"/>
      <c r="F61" s="1064"/>
      <c r="G61" s="1064"/>
      <c r="H61" s="1064"/>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4"/>
      <c r="AE61" s="1064"/>
      <c r="AF61" s="1064"/>
    </row>
    <row r="62" spans="1:32" s="295" customFormat="1" ht="5.45" customHeight="1">
      <c r="A62" s="1058"/>
      <c r="B62" s="1058"/>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row>
    <row r="63" spans="1:32" s="295" customFormat="1">
      <c r="A63" s="1058"/>
      <c r="B63" s="1058"/>
      <c r="C63" s="1064"/>
      <c r="D63" s="1064"/>
      <c r="E63" s="1064"/>
      <c r="F63" s="1064"/>
      <c r="G63" s="1064"/>
      <c r="H63" s="1064"/>
      <c r="I63" s="1064"/>
      <c r="J63" s="1064"/>
      <c r="K63" s="1064"/>
      <c r="L63" s="1064"/>
      <c r="M63" s="1064"/>
      <c r="N63" s="1064"/>
      <c r="O63" s="1064"/>
      <c r="P63" s="1064"/>
      <c r="Q63" s="1064"/>
      <c r="R63" s="1064"/>
      <c r="S63" s="1064"/>
      <c r="T63" s="1064"/>
      <c r="U63" s="1064"/>
      <c r="V63" s="1064"/>
      <c r="W63" s="1064"/>
      <c r="X63" s="1064"/>
      <c r="Y63" s="1064"/>
      <c r="Z63" s="1064"/>
      <c r="AA63" s="1064"/>
      <c r="AB63" s="1064"/>
      <c r="AC63" s="1064"/>
      <c r="AD63" s="1064"/>
      <c r="AE63" s="1064"/>
      <c r="AF63" s="1064"/>
    </row>
    <row r="64" spans="1:32" s="295" customFormat="1" ht="7.35" customHeight="1">
      <c r="A64" s="1058"/>
      <c r="B64" s="1058"/>
      <c r="C64" s="1064"/>
      <c r="D64" s="1064"/>
      <c r="E64" s="1064"/>
      <c r="F64" s="1064"/>
      <c r="G64" s="1064"/>
      <c r="H64" s="1064"/>
      <c r="I64" s="1064"/>
      <c r="J64" s="1064"/>
      <c r="K64" s="1064"/>
      <c r="L64" s="1064"/>
      <c r="M64" s="1064"/>
      <c r="N64" s="1064"/>
      <c r="O64" s="1064"/>
      <c r="P64" s="1064"/>
      <c r="Q64" s="1064"/>
      <c r="R64" s="1064"/>
      <c r="S64" s="1064"/>
      <c r="T64" s="1064"/>
      <c r="U64" s="1064"/>
      <c r="V64" s="1064"/>
      <c r="W64" s="1064"/>
      <c r="X64" s="1064"/>
      <c r="Y64" s="1064"/>
      <c r="Z64" s="1064"/>
      <c r="AA64" s="1064"/>
      <c r="AB64" s="1064"/>
      <c r="AC64" s="1064"/>
      <c r="AD64" s="1064"/>
      <c r="AE64" s="1064"/>
      <c r="AF64" s="1064"/>
    </row>
    <row r="65" spans="1:32" s="295" customFormat="1" ht="3" customHeight="1">
      <c r="A65" s="1058"/>
      <c r="B65" s="1058"/>
      <c r="C65" s="1064"/>
      <c r="D65" s="1064"/>
      <c r="E65" s="1064"/>
      <c r="F65" s="1064"/>
      <c r="G65" s="1064"/>
      <c r="H65" s="1064"/>
      <c r="I65" s="1064"/>
      <c r="J65" s="1064"/>
      <c r="K65" s="1064"/>
      <c r="L65" s="1064"/>
      <c r="M65" s="1064"/>
      <c r="N65" s="1064"/>
      <c r="O65" s="1064"/>
      <c r="P65" s="1064"/>
      <c r="Q65" s="1064"/>
      <c r="R65" s="1064"/>
      <c r="S65" s="1064"/>
      <c r="T65" s="1064"/>
      <c r="U65" s="1064"/>
      <c r="V65" s="1064"/>
      <c r="W65" s="1064"/>
      <c r="X65" s="1064"/>
      <c r="Y65" s="1064"/>
      <c r="Z65" s="1064"/>
      <c r="AA65" s="1064"/>
      <c r="AB65" s="1064"/>
      <c r="AC65" s="1064"/>
      <c r="AD65" s="1064"/>
      <c r="AE65" s="1064"/>
      <c r="AF65" s="1064"/>
    </row>
    <row r="66" spans="1:32" s="295" customFormat="1" ht="5.45" customHeight="1">
      <c r="A66" s="1058"/>
      <c r="B66" s="1058"/>
      <c r="C66" s="1064"/>
      <c r="D66" s="1064"/>
      <c r="E66" s="1064"/>
      <c r="F66" s="1064"/>
      <c r="G66" s="1064"/>
      <c r="H66" s="1064"/>
      <c r="I66" s="1064"/>
      <c r="J66" s="1064"/>
      <c r="K66" s="1064"/>
      <c r="L66" s="1064"/>
      <c r="M66" s="1064"/>
      <c r="N66" s="1064"/>
      <c r="O66" s="1064"/>
      <c r="P66" s="1064"/>
      <c r="Q66" s="1064"/>
      <c r="R66" s="1064"/>
      <c r="S66" s="1064"/>
      <c r="T66" s="1064"/>
      <c r="U66" s="1064"/>
      <c r="V66" s="1064"/>
      <c r="W66" s="1064"/>
      <c r="X66" s="1064"/>
      <c r="Y66" s="1064"/>
      <c r="Z66" s="1064"/>
      <c r="AA66" s="1064"/>
      <c r="AB66" s="1064"/>
      <c r="AC66" s="1064"/>
      <c r="AD66" s="1064"/>
      <c r="AE66" s="1064"/>
      <c r="AF66" s="1064"/>
    </row>
    <row r="67" spans="1:32" s="295" customFormat="1" ht="8.1" customHeight="1">
      <c r="A67" s="1058"/>
      <c r="B67" s="1058"/>
      <c r="C67" s="1064"/>
      <c r="D67" s="1064"/>
      <c r="E67" s="1064"/>
      <c r="F67" s="1064"/>
      <c r="G67" s="1064"/>
      <c r="H67" s="1064"/>
      <c r="I67" s="1064"/>
      <c r="J67" s="1064"/>
      <c r="K67" s="1064"/>
      <c r="L67" s="1064"/>
      <c r="M67" s="1064"/>
      <c r="N67" s="1064"/>
      <c r="O67" s="1064"/>
      <c r="P67" s="1064"/>
      <c r="Q67" s="1064"/>
      <c r="R67" s="1064"/>
      <c r="S67" s="1064"/>
      <c r="T67" s="1064"/>
      <c r="U67" s="1064"/>
      <c r="V67" s="1064"/>
      <c r="W67" s="1064"/>
      <c r="X67" s="1064"/>
      <c r="Y67" s="1064"/>
      <c r="Z67" s="1064"/>
      <c r="AA67" s="1064"/>
      <c r="AB67" s="1064"/>
      <c r="AC67" s="1064"/>
      <c r="AD67" s="1064"/>
      <c r="AE67" s="1064"/>
      <c r="AF67" s="1064"/>
    </row>
    <row r="68" spans="1:32" s="295" customFormat="1">
      <c r="A68" s="1058"/>
      <c r="B68" s="1058"/>
      <c r="C68" s="1064"/>
      <c r="D68" s="1064"/>
      <c r="E68" s="1064"/>
      <c r="F68" s="1064"/>
      <c r="G68" s="1064"/>
      <c r="H68" s="1064"/>
      <c r="I68" s="1064"/>
      <c r="J68" s="1064"/>
      <c r="K68" s="1064"/>
      <c r="L68" s="1064"/>
      <c r="M68" s="1064"/>
      <c r="N68" s="1064"/>
      <c r="O68" s="1064"/>
      <c r="P68" s="1064"/>
      <c r="Q68" s="1064"/>
      <c r="R68" s="1064"/>
      <c r="S68" s="1064"/>
      <c r="T68" s="1064"/>
      <c r="U68" s="1064"/>
      <c r="V68" s="1064"/>
      <c r="W68" s="1064"/>
      <c r="X68" s="1064"/>
      <c r="Y68" s="1064"/>
      <c r="Z68" s="1064"/>
      <c r="AA68" s="1064"/>
      <c r="AB68" s="1064"/>
      <c r="AC68" s="1064"/>
      <c r="AD68" s="1064"/>
      <c r="AE68" s="1064"/>
      <c r="AF68" s="1064"/>
    </row>
    <row r="69" spans="1:32" s="295" customFormat="1" ht="5.0999999999999996" customHeight="1">
      <c r="A69" s="1058"/>
      <c r="B69" s="1058"/>
      <c r="C69" s="1064"/>
      <c r="D69" s="1064"/>
      <c r="E69" s="1064"/>
      <c r="F69" s="1064"/>
      <c r="G69" s="1064"/>
      <c r="H69" s="1064"/>
      <c r="I69" s="1064"/>
      <c r="J69" s="1064"/>
      <c r="K69" s="1064"/>
      <c r="L69" s="1064"/>
      <c r="M69" s="1064"/>
      <c r="N69" s="1064"/>
      <c r="O69" s="1064"/>
      <c r="P69" s="1064"/>
      <c r="Q69" s="1064"/>
      <c r="R69" s="1064"/>
      <c r="S69" s="1064"/>
      <c r="T69" s="1064"/>
      <c r="U69" s="1064"/>
      <c r="V69" s="1064"/>
      <c r="W69" s="1064"/>
      <c r="X69" s="1064"/>
      <c r="Y69" s="1064"/>
      <c r="Z69" s="1064"/>
      <c r="AA69" s="1064"/>
      <c r="AB69" s="1064"/>
      <c r="AC69" s="1064"/>
      <c r="AD69" s="1064"/>
      <c r="AE69" s="1064"/>
      <c r="AF69" s="1064"/>
    </row>
    <row r="70" spans="1:32" s="295" customFormat="1" ht="6.6" customHeight="1">
      <c r="A70" s="1058"/>
      <c r="B70" s="1058"/>
      <c r="C70" s="1064"/>
      <c r="D70" s="1064"/>
      <c r="E70" s="1064"/>
      <c r="F70" s="1064"/>
      <c r="G70" s="1064"/>
      <c r="H70" s="1064"/>
      <c r="I70" s="1064"/>
      <c r="J70" s="1064"/>
      <c r="K70" s="1064"/>
      <c r="L70" s="1064"/>
      <c r="M70" s="1064"/>
      <c r="N70" s="1064"/>
      <c r="O70" s="1064"/>
      <c r="P70" s="1064"/>
      <c r="Q70" s="1064"/>
      <c r="R70" s="1064"/>
      <c r="S70" s="1064"/>
      <c r="T70" s="1064"/>
      <c r="U70" s="1064"/>
      <c r="V70" s="1064"/>
      <c r="W70" s="1064"/>
      <c r="X70" s="1064"/>
      <c r="Y70" s="1064"/>
      <c r="Z70" s="1064"/>
      <c r="AA70" s="1064"/>
      <c r="AB70" s="1064"/>
      <c r="AC70" s="1064"/>
      <c r="AD70" s="1064"/>
      <c r="AE70" s="1064"/>
      <c r="AF70" s="1064"/>
    </row>
    <row r="71" spans="1:32" s="295" customFormat="1" ht="7.35" customHeight="1">
      <c r="A71" s="1058"/>
      <c r="B71" s="1058"/>
      <c r="C71" s="1064"/>
      <c r="D71" s="1064"/>
      <c r="E71" s="1064"/>
      <c r="F71" s="1064"/>
      <c r="G71" s="1064"/>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row>
    <row r="72" spans="1:32" s="295" customFormat="1">
      <c r="A72" s="1058"/>
      <c r="B72" s="1058"/>
      <c r="C72" s="1064"/>
      <c r="D72" s="1064"/>
      <c r="E72" s="1064"/>
      <c r="F72" s="1064"/>
      <c r="G72" s="1064"/>
      <c r="H72" s="1064"/>
      <c r="I72" s="1064"/>
      <c r="J72" s="1064"/>
      <c r="K72" s="1064"/>
      <c r="L72" s="1064"/>
      <c r="M72" s="1064"/>
      <c r="N72" s="1064"/>
      <c r="O72" s="1064"/>
      <c r="P72" s="1064"/>
      <c r="Q72" s="1064"/>
      <c r="R72" s="1064"/>
      <c r="S72" s="1064"/>
      <c r="T72" s="1064"/>
      <c r="U72" s="1064"/>
      <c r="V72" s="1064"/>
      <c r="W72" s="1064"/>
      <c r="X72" s="1064"/>
      <c r="Y72" s="1064"/>
      <c r="Z72" s="1064"/>
      <c r="AA72" s="1064"/>
      <c r="AB72" s="1064"/>
      <c r="AC72" s="1064"/>
      <c r="AD72" s="1064"/>
      <c r="AE72" s="1064"/>
      <c r="AF72" s="1064"/>
    </row>
    <row r="73" spans="1:32" s="295" customFormat="1">
      <c r="A73" s="1058"/>
      <c r="B73" s="1058"/>
      <c r="C73" s="1064"/>
      <c r="D73" s="1064"/>
      <c r="E73" s="1064"/>
      <c r="F73" s="1064"/>
      <c r="G73" s="1064"/>
      <c r="H73" s="1064"/>
      <c r="I73" s="1064"/>
      <c r="J73" s="1064"/>
      <c r="K73" s="1064"/>
      <c r="L73" s="1064"/>
      <c r="M73" s="1064"/>
      <c r="N73" s="1064"/>
      <c r="O73" s="1064"/>
      <c r="P73" s="1064"/>
      <c r="Q73" s="1064"/>
      <c r="R73" s="1064"/>
      <c r="S73" s="1064"/>
      <c r="T73" s="1064"/>
      <c r="U73" s="1064"/>
      <c r="V73" s="1064"/>
      <c r="W73" s="1064"/>
      <c r="X73" s="1064"/>
      <c r="Y73" s="1064"/>
      <c r="Z73" s="1064"/>
      <c r="AA73" s="1064"/>
      <c r="AB73" s="1064"/>
      <c r="AC73" s="1064"/>
      <c r="AD73" s="1064"/>
      <c r="AE73" s="1064"/>
      <c r="AF73" s="1064"/>
    </row>
    <row r="74" spans="1:32" s="295" customFormat="1">
      <c r="A74" s="1058"/>
      <c r="B74" s="1058"/>
      <c r="C74" s="1064"/>
      <c r="D74" s="1064"/>
      <c r="E74" s="1064"/>
      <c r="F74" s="1064"/>
      <c r="G74" s="1064"/>
      <c r="H74" s="1064"/>
      <c r="I74" s="1064"/>
      <c r="J74" s="1064"/>
      <c r="K74" s="1064"/>
      <c r="L74" s="1064"/>
      <c r="M74" s="1064"/>
      <c r="N74" s="1064"/>
      <c r="O74" s="1064"/>
      <c r="P74" s="1064"/>
      <c r="Q74" s="1064"/>
      <c r="R74" s="1064"/>
      <c r="S74" s="1064"/>
      <c r="T74" s="1064"/>
      <c r="U74" s="1064"/>
      <c r="V74" s="1064"/>
      <c r="W74" s="1064"/>
      <c r="X74" s="1064"/>
      <c r="Y74" s="1064"/>
      <c r="Z74" s="1064"/>
      <c r="AA74" s="1064"/>
      <c r="AB74" s="1064"/>
      <c r="AC74" s="1064"/>
      <c r="AD74" s="1064"/>
      <c r="AE74" s="1064"/>
      <c r="AF74" s="1064"/>
    </row>
    <row r="75" spans="1:32" s="295" customFormat="1">
      <c r="A75" s="297" t="s">
        <v>256</v>
      </c>
      <c r="B75" s="297"/>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row>
    <row r="76" spans="1:32" s="295" customFormat="1">
      <c r="A76" s="296" t="s">
        <v>519</v>
      </c>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row>
  </sheetData>
  <mergeCells count="63">
    <mergeCell ref="A2:AF2"/>
    <mergeCell ref="A4:AF4"/>
    <mergeCell ref="A5:AF5"/>
    <mergeCell ref="A6:D6"/>
    <mergeCell ref="E6:L6"/>
    <mergeCell ref="M6:P6"/>
    <mergeCell ref="Q6:T6"/>
    <mergeCell ref="U6:X6"/>
    <mergeCell ref="Y6:AB6"/>
    <mergeCell ref="AC6:AF6"/>
    <mergeCell ref="A10:D10"/>
    <mergeCell ref="E10:L10"/>
    <mergeCell ref="M10:T10"/>
    <mergeCell ref="A7:D7"/>
    <mergeCell ref="E7:L7"/>
    <mergeCell ref="M7:P7"/>
    <mergeCell ref="Q7:T7"/>
    <mergeCell ref="AC7:AF7"/>
    <mergeCell ref="A8:D9"/>
    <mergeCell ref="E8:L9"/>
    <mergeCell ref="M8:T9"/>
    <mergeCell ref="U8:AF8"/>
    <mergeCell ref="U7:X7"/>
    <mergeCell ref="Y7:AB7"/>
    <mergeCell ref="AF11:AF12"/>
    <mergeCell ref="A11:D12"/>
    <mergeCell ref="E11:E12"/>
    <mergeCell ref="F11:F12"/>
    <mergeCell ref="G11:H12"/>
    <mergeCell ref="I11:J12"/>
    <mergeCell ref="K11:N11"/>
    <mergeCell ref="O11:R11"/>
    <mergeCell ref="S11:V11"/>
    <mergeCell ref="W11:Z11"/>
    <mergeCell ref="AA11:AD11"/>
    <mergeCell ref="AE11:AE12"/>
    <mergeCell ref="AA15:AD15"/>
    <mergeCell ref="N18:O18"/>
    <mergeCell ref="B13:D13"/>
    <mergeCell ref="G13:H13"/>
    <mergeCell ref="I13:J14"/>
    <mergeCell ref="B14:D14"/>
    <mergeCell ref="G14:H14"/>
    <mergeCell ref="A15:J15"/>
    <mergeCell ref="A13:A14"/>
    <mergeCell ref="A30:A32"/>
    <mergeCell ref="K15:N15"/>
    <mergeCell ref="O15:R15"/>
    <mergeCell ref="S15:V15"/>
    <mergeCell ref="W15:Z15"/>
    <mergeCell ref="N19:O19"/>
    <mergeCell ref="N20:O20"/>
    <mergeCell ref="A21:A23"/>
    <mergeCell ref="A24:A26"/>
    <mergeCell ref="A27:A29"/>
    <mergeCell ref="A60:B74"/>
    <mergeCell ref="A33:A35"/>
    <mergeCell ref="A37:B39"/>
    <mergeCell ref="A40:B59"/>
    <mergeCell ref="A36:AF36"/>
    <mergeCell ref="C37:AF39"/>
    <mergeCell ref="C40:AF59"/>
    <mergeCell ref="C60:AF74"/>
  </mergeCells>
  <conditionalFormatting sqref="AF15">
    <cfRule type="cellIs" dxfId="54" priority="1" operator="between">
      <formula>0.2</formula>
      <formula>0.35</formula>
    </cfRule>
    <cfRule type="cellIs" dxfId="53" priority="2" operator="between">
      <formula>0.35</formula>
      <formula>0.4</formula>
    </cfRule>
    <cfRule type="cellIs" dxfId="52" priority="3" operator="between">
      <formula>0.15</formula>
      <formula>0.2</formula>
    </cfRule>
    <cfRule type="cellIs" dxfId="51" priority="4" operator="between">
      <formula>0.1</formula>
      <formula>0.15</formula>
    </cfRule>
    <cfRule type="cellIs" dxfId="50" priority="5" operator="lessThan">
      <formula>10%</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76"/>
  <sheetViews>
    <sheetView showGridLines="0" topLeftCell="A7" zoomScale="70" zoomScaleNormal="70" workbookViewId="0">
      <selection activeCell="S25" sqref="S25"/>
    </sheetView>
  </sheetViews>
  <sheetFormatPr baseColWidth="10" defaultColWidth="11.5546875" defaultRowHeight="15"/>
  <cols>
    <col min="1" max="1" width="9.88671875" style="429" bestFit="1" customWidth="1"/>
    <col min="2" max="2" width="9.33203125" style="429" bestFit="1" customWidth="1"/>
    <col min="3" max="3" width="8.88671875" style="429" bestFit="1" customWidth="1"/>
    <col min="4" max="4" width="10.88671875" style="429" bestFit="1" customWidth="1"/>
    <col min="5" max="5" width="8.5546875" style="429" bestFit="1" customWidth="1"/>
    <col min="6" max="6" width="10" style="429" customWidth="1"/>
    <col min="7" max="7" width="10.33203125" style="429" bestFit="1" customWidth="1"/>
    <col min="8" max="8" width="10.109375" style="429" bestFit="1" customWidth="1"/>
    <col min="9" max="9" width="10.5546875" style="429" bestFit="1" customWidth="1"/>
    <col min="10" max="10" width="9" style="429" bestFit="1" customWidth="1"/>
    <col min="11" max="11" width="9.6640625" style="429" bestFit="1" customWidth="1"/>
    <col min="12" max="12" width="7.5546875" style="429" bestFit="1" customWidth="1"/>
    <col min="13" max="13" width="7.6640625" style="429" bestFit="1" customWidth="1"/>
    <col min="14" max="14" width="8.88671875" style="429" bestFit="1" customWidth="1"/>
    <col min="15" max="15" width="9.88671875" style="429" bestFit="1" customWidth="1"/>
    <col min="16" max="16" width="9.88671875" style="429" customWidth="1"/>
    <col min="17" max="17" width="15.33203125" style="429" customWidth="1"/>
    <col min="18" max="18" width="8.88671875" style="429" customWidth="1"/>
    <col min="19" max="16384" width="11.5546875" style="429"/>
  </cols>
  <sheetData>
    <row r="1" spans="1:32" s="295" customFormat="1" ht="154.5" customHeight="1">
      <c r="A1" s="948" t="s">
        <v>533</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row>
    <row r="2" spans="1:32" s="295" customFormat="1"/>
    <row r="3" spans="1:32" s="295" customFormat="1" ht="15" customHeight="1">
      <c r="A3" s="1268" t="s">
        <v>0</v>
      </c>
      <c r="B3" s="1269"/>
      <c r="C3" s="1269"/>
      <c r="D3" s="1269"/>
      <c r="E3" s="1269"/>
      <c r="F3" s="1269"/>
      <c r="G3" s="1269"/>
      <c r="H3" s="1269"/>
      <c r="I3" s="1269"/>
      <c r="J3" s="1269"/>
      <c r="K3" s="1269"/>
      <c r="L3" s="1269"/>
      <c r="M3" s="1269"/>
      <c r="N3" s="1269"/>
      <c r="O3" s="1269"/>
      <c r="P3" s="1269"/>
      <c r="Q3" s="1269"/>
      <c r="R3" s="1269"/>
      <c r="S3" s="1269"/>
      <c r="T3" s="1269"/>
      <c r="U3" s="1269"/>
      <c r="V3" s="1269"/>
      <c r="W3" s="1269"/>
      <c r="X3" s="1269"/>
      <c r="Y3" s="1269"/>
      <c r="Z3" s="1269"/>
      <c r="AA3" s="1269"/>
      <c r="AB3" s="1269"/>
      <c r="AC3" s="1269"/>
      <c r="AD3" s="1269"/>
      <c r="AE3" s="1269"/>
      <c r="AF3" s="1270"/>
    </row>
    <row r="4" spans="1:32" s="295" customFormat="1" ht="44.25" customHeight="1">
      <c r="A4" s="1040" t="s">
        <v>26</v>
      </c>
      <c r="B4" s="1041"/>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c r="AE4" s="1041"/>
      <c r="AF4" s="1042"/>
    </row>
    <row r="5" spans="1:32" s="295" customFormat="1" ht="15" customHeight="1">
      <c r="A5" s="952" t="s">
        <v>1</v>
      </c>
      <c r="B5" s="952"/>
      <c r="C5" s="952"/>
      <c r="D5" s="952"/>
      <c r="E5" s="953" t="s">
        <v>2</v>
      </c>
      <c r="F5" s="953"/>
      <c r="G5" s="953"/>
      <c r="H5" s="953"/>
      <c r="I5" s="953"/>
      <c r="J5" s="953"/>
      <c r="K5" s="953"/>
      <c r="L5" s="953"/>
      <c r="M5" s="954" t="s">
        <v>3</v>
      </c>
      <c r="N5" s="954"/>
      <c r="O5" s="954"/>
      <c r="P5" s="954"/>
      <c r="Q5" s="1271" t="s">
        <v>590</v>
      </c>
      <c r="R5" s="1272"/>
      <c r="S5" s="1272"/>
      <c r="T5" s="1273"/>
      <c r="U5" s="956" t="s">
        <v>591</v>
      </c>
      <c r="V5" s="956"/>
      <c r="W5" s="956"/>
      <c r="X5" s="956"/>
      <c r="Y5" s="957" t="s">
        <v>5</v>
      </c>
      <c r="Z5" s="957"/>
      <c r="AA5" s="957"/>
      <c r="AB5" s="957"/>
      <c r="AC5" s="958" t="s">
        <v>6</v>
      </c>
      <c r="AD5" s="958"/>
      <c r="AE5" s="958"/>
      <c r="AF5" s="958"/>
    </row>
    <row r="6" spans="1:32" s="305" customFormat="1" ht="98.1" customHeight="1">
      <c r="A6" s="966" t="s">
        <v>141</v>
      </c>
      <c r="B6" s="966"/>
      <c r="C6" s="966"/>
      <c r="D6" s="966"/>
      <c r="E6" s="967" t="s">
        <v>623</v>
      </c>
      <c r="F6" s="967"/>
      <c r="G6" s="967"/>
      <c r="H6" s="967"/>
      <c r="I6" s="967"/>
      <c r="J6" s="967"/>
      <c r="K6" s="967"/>
      <c r="L6" s="967"/>
      <c r="M6" s="967" t="s">
        <v>153</v>
      </c>
      <c r="N6" s="967"/>
      <c r="O6" s="967"/>
      <c r="P6" s="967"/>
      <c r="Q6" s="990" t="s">
        <v>624</v>
      </c>
      <c r="R6" s="1089"/>
      <c r="S6" s="1089"/>
      <c r="T6" s="991"/>
      <c r="U6" s="968" t="s">
        <v>625</v>
      </c>
      <c r="V6" s="968"/>
      <c r="W6" s="968"/>
      <c r="X6" s="968"/>
      <c r="Y6" s="968" t="s">
        <v>144</v>
      </c>
      <c r="Z6" s="968"/>
      <c r="AA6" s="968"/>
      <c r="AB6" s="968"/>
      <c r="AC6" s="968" t="s">
        <v>626</v>
      </c>
      <c r="AD6" s="968"/>
      <c r="AE6" s="968"/>
      <c r="AF6" s="968"/>
    </row>
    <row r="7" spans="1:32" s="295" customFormat="1" ht="15" customHeight="1">
      <c r="A7" s="969" t="s">
        <v>7</v>
      </c>
      <c r="B7" s="969"/>
      <c r="C7" s="969"/>
      <c r="D7" s="969"/>
      <c r="E7" s="971" t="s">
        <v>8</v>
      </c>
      <c r="F7" s="971"/>
      <c r="G7" s="971"/>
      <c r="H7" s="971"/>
      <c r="I7" s="971"/>
      <c r="J7" s="971"/>
      <c r="K7" s="971"/>
      <c r="L7" s="971"/>
      <c r="M7" s="973" t="s">
        <v>12</v>
      </c>
      <c r="N7" s="973"/>
      <c r="O7" s="973"/>
      <c r="P7" s="973"/>
      <c r="Q7" s="973"/>
      <c r="R7" s="973"/>
      <c r="S7" s="973"/>
      <c r="T7" s="974"/>
      <c r="U7" s="977" t="s">
        <v>4</v>
      </c>
      <c r="V7" s="978"/>
      <c r="W7" s="978"/>
      <c r="X7" s="978"/>
      <c r="Y7" s="978"/>
      <c r="Z7" s="978"/>
      <c r="AA7" s="978"/>
      <c r="AB7" s="978"/>
      <c r="AC7" s="978"/>
      <c r="AD7" s="978"/>
      <c r="AE7" s="978"/>
      <c r="AF7" s="978"/>
    </row>
    <row r="8" spans="1:32" s="295" customFormat="1" ht="39.6" customHeight="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431" t="s">
        <v>603</v>
      </c>
    </row>
    <row r="9" spans="1:32" s="295" customFormat="1" ht="38.25" customHeight="1">
      <c r="A9" s="1004" t="s">
        <v>154</v>
      </c>
      <c r="B9" s="1005"/>
      <c r="C9" s="1005"/>
      <c r="D9" s="1001"/>
      <c r="E9" s="960" t="s">
        <v>169</v>
      </c>
      <c r="F9" s="961"/>
      <c r="G9" s="961"/>
      <c r="H9" s="961"/>
      <c r="I9" s="961"/>
      <c r="J9" s="961"/>
      <c r="K9" s="961"/>
      <c r="L9" s="962"/>
      <c r="M9" s="963" t="s">
        <v>21</v>
      </c>
      <c r="N9" s="964"/>
      <c r="O9" s="964"/>
      <c r="P9" s="964"/>
      <c r="Q9" s="964"/>
      <c r="R9" s="964"/>
      <c r="S9" s="964"/>
      <c r="T9" s="965"/>
      <c r="U9" s="428"/>
      <c r="V9" s="420"/>
      <c r="W9" s="420" t="s">
        <v>30</v>
      </c>
      <c r="X9" s="420"/>
      <c r="Y9" s="422"/>
      <c r="Z9" s="420"/>
      <c r="AA9" s="420"/>
      <c r="AB9" s="420"/>
      <c r="AC9" s="428"/>
      <c r="AD9" s="422"/>
      <c r="AE9" s="422" t="s">
        <v>30</v>
      </c>
      <c r="AF9" s="420"/>
    </row>
    <row r="10" spans="1:32" s="301" customFormat="1" ht="15" customHeight="1">
      <c r="A10" s="981" t="s">
        <v>500</v>
      </c>
      <c r="B10" s="981"/>
      <c r="C10" s="981"/>
      <c r="D10" s="981"/>
      <c r="E10" s="982" t="s">
        <v>530</v>
      </c>
      <c r="F10" s="984" t="s">
        <v>10</v>
      </c>
      <c r="G10" s="985" t="s">
        <v>529</v>
      </c>
      <c r="H10" s="985"/>
      <c r="I10" s="986" t="s">
        <v>528</v>
      </c>
      <c r="J10" s="986"/>
      <c r="K10" s="987">
        <v>2018</v>
      </c>
      <c r="L10" s="988"/>
      <c r="M10" s="988"/>
      <c r="N10" s="988"/>
      <c r="O10" s="988">
        <v>2019</v>
      </c>
      <c r="P10" s="988"/>
      <c r="Q10" s="988"/>
      <c r="R10" s="988"/>
      <c r="S10" s="988">
        <v>2020</v>
      </c>
      <c r="T10" s="988"/>
      <c r="U10" s="988"/>
      <c r="V10" s="988"/>
      <c r="W10" s="988">
        <v>2021</v>
      </c>
      <c r="X10" s="988"/>
      <c r="Y10" s="988"/>
      <c r="Z10" s="988"/>
      <c r="AA10" s="988">
        <v>2022</v>
      </c>
      <c r="AB10" s="988"/>
      <c r="AC10" s="988"/>
      <c r="AD10" s="988"/>
      <c r="AE10" s="989" t="s">
        <v>534</v>
      </c>
      <c r="AF10" s="979" t="s">
        <v>607</v>
      </c>
    </row>
    <row r="11" spans="1:32" s="301" customFormat="1" ht="15" customHeight="1">
      <c r="A11" s="981"/>
      <c r="B11" s="981"/>
      <c r="C11" s="981"/>
      <c r="D11" s="981"/>
      <c r="E11" s="983"/>
      <c r="F11" s="984"/>
      <c r="G11" s="985"/>
      <c r="H11" s="985"/>
      <c r="I11" s="986"/>
      <c r="J11" s="986"/>
      <c r="K11" s="419" t="s">
        <v>23</v>
      </c>
      <c r="L11" s="419" t="s">
        <v>24</v>
      </c>
      <c r="M11" s="419" t="s">
        <v>25</v>
      </c>
      <c r="N11" s="419" t="s">
        <v>609</v>
      </c>
      <c r="O11" s="419" t="s">
        <v>23</v>
      </c>
      <c r="P11" s="419" t="s">
        <v>24</v>
      </c>
      <c r="Q11" s="419" t="s">
        <v>25</v>
      </c>
      <c r="R11" s="419" t="s">
        <v>609</v>
      </c>
      <c r="S11" s="419" t="s">
        <v>23</v>
      </c>
      <c r="T11" s="419" t="s">
        <v>24</v>
      </c>
      <c r="U11" s="419" t="s">
        <v>25</v>
      </c>
      <c r="V11" s="419" t="s">
        <v>609</v>
      </c>
      <c r="W11" s="419" t="s">
        <v>23</v>
      </c>
      <c r="X11" s="419" t="s">
        <v>24</v>
      </c>
      <c r="Y11" s="419" t="s">
        <v>25</v>
      </c>
      <c r="Z11" s="419" t="s">
        <v>609</v>
      </c>
      <c r="AA11" s="419" t="s">
        <v>23</v>
      </c>
      <c r="AB11" s="419" t="s">
        <v>24</v>
      </c>
      <c r="AC11" s="419" t="s">
        <v>25</v>
      </c>
      <c r="AD11" s="424" t="s">
        <v>609</v>
      </c>
      <c r="AE11" s="989"/>
      <c r="AF11" s="980"/>
    </row>
    <row r="12" spans="1:32" s="301" customFormat="1" ht="62.1" customHeight="1">
      <c r="A12" s="432" t="s">
        <v>606</v>
      </c>
      <c r="B12" s="968" t="str">
        <f>+'[2]PLAN DE ACCION ESTRATEGICO'!W69</f>
        <v>Incrementar anualmente el numero de atenciones realizadas en promoción y prevención</v>
      </c>
      <c r="C12" s="968"/>
      <c r="D12" s="968"/>
      <c r="E12" s="426">
        <f>+'[2]PLAN DE ACCION ESTRATEGICO'!Z69</f>
        <v>167200</v>
      </c>
      <c r="F12" s="420" t="str">
        <f>+'[2]PLAN DE ACCION ESTRATEGICO'!Y69</f>
        <v>No.</v>
      </c>
      <c r="G12" s="990" t="str">
        <f>+'[2]PLAN DE ACCION ESTRATEGICO'!X69</f>
        <v>Atenciones realizadas en promoción y prevención</v>
      </c>
      <c r="H12" s="991"/>
      <c r="I12" s="1158" t="str">
        <f>+'[2]PLAN DE ACCION ESTRATEGICO'!BJ69</f>
        <v xml:space="preserve">Documentos, imágenes y actividades de prevencion del consumo de SPA y otras adicciones </v>
      </c>
      <c r="J12" s="1158"/>
      <c r="K12" s="477">
        <f>+'[2]PLAN DE ACCION ESTRATEGICO'!AR69</f>
        <v>0</v>
      </c>
      <c r="L12" s="477">
        <f>+'[2]PLAN DE ACCION ESTRATEGICO'!AS69</f>
        <v>25630</v>
      </c>
      <c r="M12" s="477">
        <f>+'[2]PLAN DE ACCION ESTRATEGICO'!AT69</f>
        <v>7809</v>
      </c>
      <c r="N12" s="478">
        <f>SUM(K12:M12)</f>
        <v>33439</v>
      </c>
      <c r="O12" s="477">
        <f>+'[2]PLAN DE ACCION ESTRATEGICO'!AX69</f>
        <v>0</v>
      </c>
      <c r="P12" s="477">
        <f>+'[2]PLAN DE ACCION ESTRATEGICO'!AY69</f>
        <v>0</v>
      </c>
      <c r="Q12" s="477">
        <f>+'[2]PLAN DE ACCION ESTRATEGICO'!AZ69</f>
        <v>0</v>
      </c>
      <c r="R12" s="478">
        <f>SUM(O12:Q12)</f>
        <v>0</v>
      </c>
      <c r="S12" s="477">
        <f>+'[2]PLAN DE ACCION ESTRATEGICO'!AX69</f>
        <v>0</v>
      </c>
      <c r="T12" s="477">
        <f>+'[2]PLAN DE ACCION ESTRATEGICO'!AY69</f>
        <v>0</v>
      </c>
      <c r="U12" s="477">
        <f>+'[2]PLAN DE ACCION ESTRATEGICO'!AZ69</f>
        <v>0</v>
      </c>
      <c r="V12" s="478">
        <f>SUM(S12:U12)</f>
        <v>0</v>
      </c>
      <c r="W12" s="477">
        <f>+'[2]PLAN DE ACCION ESTRATEGICO'!BA69</f>
        <v>0</v>
      </c>
      <c r="X12" s="477">
        <f>+'[2]PLAN DE ACCION ESTRATEGICO'!BB69</f>
        <v>0</v>
      </c>
      <c r="Y12" s="477">
        <f>+'[2]PLAN DE ACCION ESTRATEGICO'!BC69</f>
        <v>0</v>
      </c>
      <c r="Z12" s="478">
        <f>SUM(W12:Y12)</f>
        <v>0</v>
      </c>
      <c r="AA12" s="477">
        <f>+'[2]PLAN DE ACCION ESTRATEGICO'!BD69</f>
        <v>0</v>
      </c>
      <c r="AB12" s="477">
        <f>+'[2]PLAN DE ACCION ESTRATEGICO'!BE69</f>
        <v>0</v>
      </c>
      <c r="AC12" s="477">
        <f>+'[2]PLAN DE ACCION ESTRATEGICO'!BF69</f>
        <v>0</v>
      </c>
      <c r="AD12" s="478">
        <f>SUM(AA12:AC12)</f>
        <v>0</v>
      </c>
      <c r="AE12" s="479">
        <f>+N12+R12+V12+Z12+AD12</f>
        <v>33439</v>
      </c>
      <c r="AF12" s="433">
        <f>AE12/E12</f>
        <v>0.19999401913875597</v>
      </c>
    </row>
    <row r="13" spans="1:32" s="301" customFormat="1" ht="22.5">
      <c r="A13" s="1264" t="s">
        <v>527</v>
      </c>
      <c r="B13" s="1265"/>
      <c r="C13" s="1265"/>
      <c r="D13" s="1265"/>
      <c r="E13" s="1265"/>
      <c r="F13" s="1265"/>
      <c r="G13" s="1265"/>
      <c r="H13" s="1265"/>
      <c r="I13" s="1265"/>
      <c r="J13" s="1266"/>
      <c r="K13" s="1141">
        <f>((N12/$E$12)/COUNT(N12:N12))</f>
        <v>0.19999401913875597</v>
      </c>
      <c r="L13" s="1142"/>
      <c r="M13" s="1142"/>
      <c r="N13" s="1143"/>
      <c r="O13" s="1141">
        <f>((R12/$E$12)/COUNT(R12:R12))</f>
        <v>0</v>
      </c>
      <c r="P13" s="1142"/>
      <c r="Q13" s="1142"/>
      <c r="R13" s="1143"/>
      <c r="S13" s="1141">
        <f>((V12/$E$12)/COUNT(V12:V12))</f>
        <v>0</v>
      </c>
      <c r="T13" s="1142"/>
      <c r="U13" s="1142"/>
      <c r="V13" s="1143"/>
      <c r="W13" s="1141">
        <f>((Z12/$E$12)/COUNT(Z12:Z12))</f>
        <v>0</v>
      </c>
      <c r="X13" s="1142"/>
      <c r="Y13" s="1142"/>
      <c r="Z13" s="1143"/>
      <c r="AA13" s="1141">
        <f>((AD12/$E$12)/COUNT(AD12:AD12))</f>
        <v>0</v>
      </c>
      <c r="AB13" s="1142"/>
      <c r="AC13" s="1142"/>
      <c r="AD13" s="1143"/>
      <c r="AE13" s="435">
        <f>SUM(K13:AD13)</f>
        <v>0.19999401913875597</v>
      </c>
      <c r="AF13" s="307">
        <f>AVERAGE(AF12:AF12)</f>
        <v>0.19999401913875597</v>
      </c>
    </row>
    <row r="14" spans="1:32" s="295" customFormat="1" ht="19.5">
      <c r="A14" s="453"/>
      <c r="B14" s="453"/>
      <c r="C14" s="453"/>
      <c r="D14" s="453"/>
      <c r="E14" s="437"/>
      <c r="F14" s="437"/>
      <c r="G14" s="437"/>
      <c r="H14" s="437"/>
      <c r="I14" s="437"/>
      <c r="J14" s="437"/>
      <c r="L14" s="437"/>
      <c r="M14" s="437"/>
      <c r="N14" s="437"/>
      <c r="O14" s="437"/>
      <c r="P14" s="437"/>
      <c r="Q14" s="437"/>
      <c r="R14" s="437"/>
      <c r="S14" s="437"/>
      <c r="T14" s="437"/>
      <c r="U14" s="437"/>
      <c r="V14" s="437"/>
      <c r="W14" s="437"/>
      <c r="X14" s="437"/>
      <c r="Y14" s="437"/>
      <c r="Z14" s="437"/>
      <c r="AA14" s="437"/>
      <c r="AB14" s="437"/>
      <c r="AC14" s="437"/>
      <c r="AD14" s="437"/>
      <c r="AE14" s="438"/>
      <c r="AF14" s="438"/>
    </row>
    <row r="15" spans="1:32" s="295" customFormat="1">
      <c r="A15" s="439"/>
      <c r="B15" s="439"/>
      <c r="C15" s="439"/>
      <c r="D15" s="439"/>
      <c r="P15" s="441">
        <v>2018</v>
      </c>
      <c r="Q15" s="441">
        <v>2019</v>
      </c>
      <c r="R15" s="441">
        <v>2020</v>
      </c>
      <c r="S15" s="441">
        <v>2021</v>
      </c>
      <c r="T15" s="441">
        <v>2022</v>
      </c>
    </row>
    <row r="16" spans="1:32" s="295" customFormat="1" ht="15" customHeight="1">
      <c r="A16" s="439"/>
      <c r="B16" s="439" t="s">
        <v>627</v>
      </c>
      <c r="C16" s="439" t="s">
        <v>628</v>
      </c>
      <c r="D16" s="439"/>
      <c r="N16" s="1006" t="s">
        <v>526</v>
      </c>
      <c r="O16" s="1006"/>
      <c r="P16" s="630" t="s">
        <v>961</v>
      </c>
      <c r="Q16" s="300" t="s">
        <v>962</v>
      </c>
      <c r="R16" s="300" t="s">
        <v>963</v>
      </c>
      <c r="S16" s="300" t="s">
        <v>964</v>
      </c>
      <c r="T16" s="300" t="s">
        <v>965</v>
      </c>
    </row>
    <row r="17" spans="1:32" s="295" customFormat="1">
      <c r="A17" s="439"/>
      <c r="B17" s="439">
        <v>2018</v>
      </c>
      <c r="C17" s="442">
        <f>K13</f>
        <v>0.19999401913875597</v>
      </c>
      <c r="D17" s="439"/>
      <c r="E17" s="448"/>
      <c r="N17" s="1007" t="s">
        <v>525</v>
      </c>
      <c r="O17" s="1007"/>
      <c r="P17" s="299" t="s">
        <v>966</v>
      </c>
      <c r="Q17" s="631" t="s">
        <v>967</v>
      </c>
      <c r="R17" s="299" t="s">
        <v>968</v>
      </c>
      <c r="S17" s="299" t="s">
        <v>969</v>
      </c>
      <c r="T17" s="299" t="s">
        <v>970</v>
      </c>
    </row>
    <row r="18" spans="1:32" s="295" customFormat="1" ht="15" customHeight="1">
      <c r="A18" s="439"/>
      <c r="B18" s="439">
        <v>2019</v>
      </c>
      <c r="C18" s="442">
        <f>O13</f>
        <v>0</v>
      </c>
      <c r="D18" s="439"/>
      <c r="E18" s="448"/>
      <c r="N18" s="1009" t="s">
        <v>524</v>
      </c>
      <c r="O18" s="1009"/>
      <c r="P18" s="632" t="s">
        <v>523</v>
      </c>
      <c r="Q18" s="298" t="s">
        <v>961</v>
      </c>
      <c r="R18" s="298" t="s">
        <v>962</v>
      </c>
      <c r="S18" s="298" t="s">
        <v>963</v>
      </c>
      <c r="T18" s="298" t="s">
        <v>964</v>
      </c>
    </row>
    <row r="19" spans="1:32" s="315" customFormat="1">
      <c r="A19" s="1008"/>
      <c r="B19" s="439">
        <v>2020</v>
      </c>
      <c r="C19" s="442">
        <f>S13</f>
        <v>0</v>
      </c>
      <c r="D19" s="364"/>
      <c r="E19" s="44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row>
    <row r="20" spans="1:32" s="315" customFormat="1">
      <c r="A20" s="1008"/>
      <c r="B20" s="439">
        <v>2021</v>
      </c>
      <c r="C20" s="442">
        <f>W13</f>
        <v>0</v>
      </c>
      <c r="D20" s="364"/>
      <c r="E20" s="44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row>
    <row r="21" spans="1:32" s="315" customFormat="1">
      <c r="A21" s="1008"/>
      <c r="B21" s="439">
        <v>2022</v>
      </c>
      <c r="C21" s="442">
        <f>AA13</f>
        <v>0</v>
      </c>
      <c r="D21" s="364"/>
      <c r="E21" s="44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row>
    <row r="22" spans="1:32" s="315" customFormat="1">
      <c r="A22" s="1008"/>
      <c r="B22" s="450"/>
      <c r="C22" s="365"/>
      <c r="D22" s="364"/>
      <c r="E22" s="44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row>
    <row r="23" spans="1:32" s="315" customFormat="1">
      <c r="A23" s="1008"/>
      <c r="B23" s="366"/>
      <c r="C23" s="367"/>
      <c r="D23" s="364"/>
      <c r="E23" s="44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row>
    <row r="24" spans="1:32" s="315" customFormat="1">
      <c r="A24" s="1008"/>
      <c r="B24" s="366"/>
      <c r="C24" s="367"/>
      <c r="D24" s="364"/>
      <c r="E24" s="44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row>
    <row r="25" spans="1:32" s="315" customFormat="1">
      <c r="A25" s="1026"/>
      <c r="B25" s="451"/>
      <c r="C25" s="452"/>
      <c r="D25" s="449"/>
      <c r="E25" s="44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row>
    <row r="26" spans="1:32" s="315" customFormat="1">
      <c r="A26" s="1026"/>
      <c r="B26" s="403"/>
      <c r="C26" s="358"/>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row>
    <row r="27" spans="1:32" s="315" customFormat="1">
      <c r="A27" s="1026"/>
      <c r="B27" s="403"/>
      <c r="C27" s="358"/>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row>
    <row r="28" spans="1:32" s="315" customFormat="1">
      <c r="A28" s="1026"/>
      <c r="B28" s="403"/>
      <c r="C28" s="357"/>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row>
    <row r="29" spans="1:32" s="315" customFormat="1">
      <c r="A29" s="1026"/>
      <c r="B29" s="403"/>
      <c r="C29" s="358"/>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row>
    <row r="30" spans="1:32" s="315" customFormat="1">
      <c r="A30" s="1026"/>
      <c r="B30" s="403"/>
      <c r="C30" s="358"/>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row>
    <row r="31" spans="1:32" s="315" customFormat="1">
      <c r="A31" s="1026"/>
      <c r="B31" s="403"/>
      <c r="C31" s="357"/>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row>
    <row r="32" spans="1:32" s="315" customFormat="1">
      <c r="A32" s="1026"/>
      <c r="B32" s="403"/>
      <c r="C32" s="358"/>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row>
    <row r="33" spans="1:32" s="315" customFormat="1">
      <c r="A33" s="1026"/>
      <c r="B33" s="403"/>
      <c r="C33" s="358"/>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row>
    <row r="34" spans="1:32" s="295" customFormat="1">
      <c r="A34" s="1062" t="s">
        <v>608</v>
      </c>
      <c r="B34" s="1063"/>
      <c r="C34" s="1063"/>
      <c r="D34" s="1063"/>
      <c r="E34" s="1063"/>
      <c r="F34" s="1063"/>
      <c r="G34" s="1063"/>
      <c r="H34" s="1063"/>
      <c r="I34" s="1063"/>
      <c r="J34" s="1063"/>
      <c r="K34" s="1063"/>
      <c r="L34" s="1063"/>
      <c r="M34" s="1063"/>
      <c r="N34" s="1063"/>
      <c r="O34" s="1063"/>
      <c r="P34" s="1063"/>
      <c r="Q34" s="1063"/>
      <c r="R34" s="1063"/>
      <c r="S34" s="1063"/>
      <c r="T34" s="1063"/>
      <c r="U34" s="1063"/>
      <c r="V34" s="1063"/>
      <c r="W34" s="1063"/>
      <c r="X34" s="1063"/>
      <c r="Y34" s="1063"/>
      <c r="Z34" s="1063"/>
      <c r="AA34" s="1063"/>
      <c r="AB34" s="1063"/>
      <c r="AC34" s="1063"/>
      <c r="AD34" s="1063"/>
      <c r="AE34" s="1063"/>
      <c r="AF34" s="1063"/>
    </row>
    <row r="35" spans="1:32" s="295" customFormat="1" ht="15" customHeight="1">
      <c r="A35" s="1058" t="s">
        <v>522</v>
      </c>
      <c r="B35" s="1058"/>
      <c r="C35" s="1191"/>
      <c r="D35" s="1191"/>
      <c r="E35" s="1191"/>
      <c r="F35" s="1191"/>
      <c r="G35" s="1191"/>
      <c r="H35" s="1191"/>
      <c r="I35" s="1191"/>
      <c r="J35" s="1191"/>
      <c r="K35" s="1191"/>
      <c r="L35" s="1191"/>
      <c r="M35" s="1191"/>
      <c r="N35" s="1191"/>
      <c r="O35" s="1191"/>
      <c r="P35" s="1191"/>
      <c r="Q35" s="1191"/>
      <c r="R35" s="1191"/>
      <c r="S35" s="1191"/>
      <c r="T35" s="1191"/>
      <c r="U35" s="1191"/>
      <c r="V35" s="1191"/>
      <c r="W35" s="1191"/>
      <c r="X35" s="1191"/>
      <c r="Y35" s="1191"/>
      <c r="Z35" s="1191"/>
      <c r="AA35" s="1191"/>
      <c r="AB35" s="1191"/>
      <c r="AC35" s="1191"/>
      <c r="AD35" s="1191"/>
      <c r="AE35" s="1191"/>
      <c r="AF35" s="1191"/>
    </row>
    <row r="36" spans="1:32" s="295" customFormat="1">
      <c r="A36" s="1058"/>
      <c r="B36" s="1058"/>
      <c r="C36" s="1191"/>
      <c r="D36" s="1191"/>
      <c r="E36" s="1191"/>
      <c r="F36" s="1191"/>
      <c r="G36" s="1191"/>
      <c r="H36" s="1191"/>
      <c r="I36" s="1191"/>
      <c r="J36" s="1191"/>
      <c r="K36" s="1191"/>
      <c r="L36" s="1191"/>
      <c r="M36" s="1191"/>
      <c r="N36" s="1191"/>
      <c r="O36" s="1191"/>
      <c r="P36" s="1191"/>
      <c r="Q36" s="1191"/>
      <c r="R36" s="1191"/>
      <c r="S36" s="1191"/>
      <c r="T36" s="1191"/>
      <c r="U36" s="1191"/>
      <c r="V36" s="1191"/>
      <c r="W36" s="1191"/>
      <c r="X36" s="1191"/>
      <c r="Y36" s="1191"/>
      <c r="Z36" s="1191"/>
      <c r="AA36" s="1191"/>
      <c r="AB36" s="1191"/>
      <c r="AC36" s="1191"/>
      <c r="AD36" s="1191"/>
      <c r="AE36" s="1191"/>
      <c r="AF36" s="1191"/>
    </row>
    <row r="37" spans="1:32" s="295" customFormat="1">
      <c r="A37" s="1058"/>
      <c r="B37" s="1058"/>
      <c r="C37" s="1191"/>
      <c r="D37" s="1191"/>
      <c r="E37" s="1191"/>
      <c r="F37" s="1191"/>
      <c r="G37" s="1191"/>
      <c r="H37" s="1191"/>
      <c r="I37" s="1191"/>
      <c r="J37" s="1191"/>
      <c r="K37" s="1191"/>
      <c r="L37" s="1191"/>
      <c r="M37" s="1191"/>
      <c r="N37" s="1191"/>
      <c r="O37" s="1191"/>
      <c r="P37" s="1191"/>
      <c r="Q37" s="1191"/>
      <c r="R37" s="1191"/>
      <c r="S37" s="1191"/>
      <c r="T37" s="1191"/>
      <c r="U37" s="1191"/>
      <c r="V37" s="1191"/>
      <c r="W37" s="1191"/>
      <c r="X37" s="1191"/>
      <c r="Y37" s="1191"/>
      <c r="Z37" s="1191"/>
      <c r="AA37" s="1191"/>
      <c r="AB37" s="1191"/>
      <c r="AC37" s="1191"/>
      <c r="AD37" s="1191"/>
      <c r="AE37" s="1191"/>
      <c r="AF37" s="1191"/>
    </row>
    <row r="38" spans="1:32" s="295" customFormat="1" ht="15" customHeight="1">
      <c r="A38" s="1058" t="s">
        <v>521</v>
      </c>
      <c r="B38" s="1058"/>
      <c r="C38" s="1064" t="s">
        <v>655</v>
      </c>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row>
    <row r="39" spans="1:32" s="295" customFormat="1" ht="5.45" customHeight="1">
      <c r="A39" s="1058"/>
      <c r="B39" s="1058"/>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row>
    <row r="40" spans="1:32" s="295" customFormat="1" ht="5.45" customHeight="1">
      <c r="A40" s="1058"/>
      <c r="B40" s="1058"/>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row>
    <row r="41" spans="1:32" s="295" customFormat="1" ht="4.3499999999999996" customHeight="1">
      <c r="A41" s="1058"/>
      <c r="B41" s="1058"/>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row>
    <row r="42" spans="1:32" s="295" customFormat="1" ht="4.3499999999999996" customHeight="1">
      <c r="A42" s="1058"/>
      <c r="B42" s="1058"/>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row>
    <row r="43" spans="1:32" s="295" customFormat="1" ht="6.6" customHeight="1">
      <c r="A43" s="1058"/>
      <c r="B43" s="1058"/>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row>
    <row r="44" spans="1:32" s="295" customFormat="1" ht="5.0999999999999996" customHeight="1">
      <c r="A44" s="1058"/>
      <c r="B44" s="1058"/>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row>
    <row r="45" spans="1:32" s="295" customFormat="1" ht="3.6" customHeight="1">
      <c r="A45" s="1058"/>
      <c r="B45" s="1058"/>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row>
    <row r="46" spans="1:32" s="295" customFormat="1" ht="8.1" customHeight="1">
      <c r="A46" s="1058"/>
      <c r="B46" s="1058"/>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row>
    <row r="47" spans="1:32" s="295" customFormat="1" ht="8.1" customHeight="1">
      <c r="A47" s="1058"/>
      <c r="B47" s="1058"/>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row>
    <row r="48" spans="1:32" s="295" customFormat="1" ht="5.45" customHeight="1">
      <c r="A48" s="1058"/>
      <c r="B48" s="1058"/>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row>
    <row r="49" spans="1:32" s="295" customFormat="1" ht="6.6" customHeight="1">
      <c r="A49" s="1058"/>
      <c r="B49" s="1058"/>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row>
    <row r="50" spans="1:32" s="295" customFormat="1" ht="4.3499999999999996" customHeight="1">
      <c r="A50" s="1058"/>
      <c r="B50" s="1058"/>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row>
    <row r="51" spans="1:32" s="295" customFormat="1" ht="2.1" customHeight="1">
      <c r="A51" s="1058"/>
      <c r="B51" s="1058"/>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row>
    <row r="52" spans="1:32" s="295" customFormat="1" ht="6.6" hidden="1" customHeight="1">
      <c r="A52" s="1058"/>
      <c r="B52" s="1058"/>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row>
    <row r="53" spans="1:32" s="295" customFormat="1" ht="3.6" hidden="1" customHeight="1">
      <c r="A53" s="1058"/>
      <c r="B53" s="1058"/>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row>
    <row r="54" spans="1:32" s="295" customFormat="1" ht="2.4500000000000002" hidden="1" customHeight="1">
      <c r="A54" s="1058"/>
      <c r="B54" s="1058"/>
      <c r="C54" s="1064"/>
      <c r="D54" s="1064"/>
      <c r="E54" s="1064"/>
      <c r="F54" s="1064"/>
      <c r="G54" s="1064"/>
      <c r="H54" s="1064"/>
      <c r="I54" s="1064"/>
      <c r="J54" s="1064"/>
      <c r="K54" s="1064"/>
      <c r="L54" s="1064"/>
      <c r="M54" s="1064"/>
      <c r="N54" s="1064"/>
      <c r="O54" s="1064"/>
      <c r="P54" s="1064"/>
      <c r="Q54" s="1064"/>
      <c r="R54" s="1064"/>
      <c r="S54" s="1064"/>
      <c r="T54" s="1064"/>
      <c r="U54" s="1064"/>
      <c r="V54" s="1064"/>
      <c r="W54" s="1064"/>
      <c r="X54" s="1064"/>
      <c r="Y54" s="1064"/>
      <c r="Z54" s="1064"/>
      <c r="AA54" s="1064"/>
      <c r="AB54" s="1064"/>
      <c r="AC54" s="1064"/>
      <c r="AD54" s="1064"/>
      <c r="AE54" s="1064"/>
      <c r="AF54" s="1064"/>
    </row>
    <row r="55" spans="1:32" s="295" customFormat="1" ht="15" hidden="1" customHeight="1">
      <c r="A55" s="1058"/>
      <c r="B55" s="1058"/>
      <c r="C55" s="1064"/>
      <c r="D55" s="1064"/>
      <c r="E55" s="1064"/>
      <c r="F55" s="1064"/>
      <c r="G55" s="1064"/>
      <c r="H55" s="1064"/>
      <c r="I55" s="1064"/>
      <c r="J55" s="1064"/>
      <c r="K55" s="1064"/>
      <c r="L55" s="1064"/>
      <c r="M55" s="1064"/>
      <c r="N55" s="1064"/>
      <c r="O55" s="1064"/>
      <c r="P55" s="1064"/>
      <c r="Q55" s="1064"/>
      <c r="R55" s="1064"/>
      <c r="S55" s="1064"/>
      <c r="T55" s="1064"/>
      <c r="U55" s="1064"/>
      <c r="V55" s="1064"/>
      <c r="W55" s="1064"/>
      <c r="X55" s="1064"/>
      <c r="Y55" s="1064"/>
      <c r="Z55" s="1064"/>
      <c r="AA55" s="1064"/>
      <c r="AB55" s="1064"/>
      <c r="AC55" s="1064"/>
      <c r="AD55" s="1064"/>
      <c r="AE55" s="1064"/>
      <c r="AF55" s="1064"/>
    </row>
    <row r="56" spans="1:32" s="295" customFormat="1" ht="15" hidden="1" customHeight="1">
      <c r="A56" s="1058"/>
      <c r="B56" s="1058"/>
      <c r="C56" s="1064"/>
      <c r="D56" s="1064"/>
      <c r="E56" s="1064"/>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1064"/>
      <c r="AC56" s="1064"/>
      <c r="AD56" s="1064"/>
      <c r="AE56" s="1064"/>
      <c r="AF56" s="1064"/>
    </row>
    <row r="57" spans="1:32" s="295" customFormat="1" ht="11.45" hidden="1" customHeight="1">
      <c r="A57" s="1058"/>
      <c r="B57" s="1058"/>
      <c r="C57" s="1064"/>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4"/>
      <c r="Z57" s="1064"/>
      <c r="AA57" s="1064"/>
      <c r="AB57" s="1064"/>
      <c r="AC57" s="1064"/>
      <c r="AD57" s="1064"/>
      <c r="AE57" s="1064"/>
      <c r="AF57" s="1064"/>
    </row>
    <row r="58" spans="1:32" s="295" customFormat="1" ht="3.6" customHeight="1">
      <c r="A58" s="1058" t="s">
        <v>520</v>
      </c>
      <c r="B58" s="1058"/>
      <c r="C58" s="1064" t="s">
        <v>630</v>
      </c>
      <c r="D58" s="1064"/>
      <c r="E58" s="1064"/>
      <c r="F58" s="1064"/>
      <c r="G58" s="1064"/>
      <c r="H58" s="1064"/>
      <c r="I58" s="1064"/>
      <c r="J58" s="1064"/>
      <c r="K58" s="1064"/>
      <c r="L58" s="1064"/>
      <c r="M58" s="1064"/>
      <c r="N58" s="1064"/>
      <c r="O58" s="1064"/>
      <c r="P58" s="1064"/>
      <c r="Q58" s="1064"/>
      <c r="R58" s="1064"/>
      <c r="S58" s="1064"/>
      <c r="T58" s="1064"/>
      <c r="U58" s="1064"/>
      <c r="V58" s="1064"/>
      <c r="W58" s="1064"/>
      <c r="X58" s="1064"/>
      <c r="Y58" s="1064"/>
      <c r="Z58" s="1064"/>
      <c r="AA58" s="1064"/>
      <c r="AB58" s="1064"/>
      <c r="AC58" s="1064"/>
      <c r="AD58" s="1064"/>
      <c r="AE58" s="1064"/>
      <c r="AF58" s="1064"/>
    </row>
    <row r="59" spans="1:32" s="295" customFormat="1" ht="7.35" customHeight="1">
      <c r="A59" s="1058"/>
      <c r="B59" s="1058"/>
      <c r="C59" s="1064"/>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1064"/>
      <c r="AC59" s="1064"/>
      <c r="AD59" s="1064"/>
      <c r="AE59" s="1064"/>
      <c r="AF59" s="1064"/>
    </row>
    <row r="60" spans="1:32" s="295" customFormat="1" ht="5.45" customHeight="1">
      <c r="A60" s="1058"/>
      <c r="B60" s="1058"/>
      <c r="C60" s="1064"/>
      <c r="D60" s="106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c r="AE60" s="1064"/>
      <c r="AF60" s="1064"/>
    </row>
    <row r="61" spans="1:32" s="295" customFormat="1">
      <c r="A61" s="1058"/>
      <c r="B61" s="1058"/>
      <c r="C61" s="1064"/>
      <c r="D61" s="1064"/>
      <c r="E61" s="1064"/>
      <c r="F61" s="1064"/>
      <c r="G61" s="1064"/>
      <c r="H61" s="1064"/>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4"/>
      <c r="AE61" s="1064"/>
      <c r="AF61" s="1064"/>
    </row>
    <row r="62" spans="1:32" s="295" customFormat="1" ht="7.35" customHeight="1">
      <c r="A62" s="1058"/>
      <c r="B62" s="1058"/>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row>
    <row r="63" spans="1:32" s="295" customFormat="1" ht="3" customHeight="1">
      <c r="A63" s="1058"/>
      <c r="B63" s="1058"/>
      <c r="C63" s="1064"/>
      <c r="D63" s="1064"/>
      <c r="E63" s="1064"/>
      <c r="F63" s="1064"/>
      <c r="G63" s="1064"/>
      <c r="H63" s="1064"/>
      <c r="I63" s="1064"/>
      <c r="J63" s="1064"/>
      <c r="K63" s="1064"/>
      <c r="L63" s="1064"/>
      <c r="M63" s="1064"/>
      <c r="N63" s="1064"/>
      <c r="O63" s="1064"/>
      <c r="P63" s="1064"/>
      <c r="Q63" s="1064"/>
      <c r="R63" s="1064"/>
      <c r="S63" s="1064"/>
      <c r="T63" s="1064"/>
      <c r="U63" s="1064"/>
      <c r="V63" s="1064"/>
      <c r="W63" s="1064"/>
      <c r="X63" s="1064"/>
      <c r="Y63" s="1064"/>
      <c r="Z63" s="1064"/>
      <c r="AA63" s="1064"/>
      <c r="AB63" s="1064"/>
      <c r="AC63" s="1064"/>
      <c r="AD63" s="1064"/>
      <c r="AE63" s="1064"/>
      <c r="AF63" s="1064"/>
    </row>
    <row r="64" spans="1:32" s="295" customFormat="1" ht="5.45" customHeight="1">
      <c r="A64" s="1058"/>
      <c r="B64" s="1058"/>
      <c r="C64" s="1064"/>
      <c r="D64" s="1064"/>
      <c r="E64" s="1064"/>
      <c r="F64" s="1064"/>
      <c r="G64" s="1064"/>
      <c r="H64" s="1064"/>
      <c r="I64" s="1064"/>
      <c r="J64" s="1064"/>
      <c r="K64" s="1064"/>
      <c r="L64" s="1064"/>
      <c r="M64" s="1064"/>
      <c r="N64" s="1064"/>
      <c r="O64" s="1064"/>
      <c r="P64" s="1064"/>
      <c r="Q64" s="1064"/>
      <c r="R64" s="1064"/>
      <c r="S64" s="1064"/>
      <c r="T64" s="1064"/>
      <c r="U64" s="1064"/>
      <c r="V64" s="1064"/>
      <c r="W64" s="1064"/>
      <c r="X64" s="1064"/>
      <c r="Y64" s="1064"/>
      <c r="Z64" s="1064"/>
      <c r="AA64" s="1064"/>
      <c r="AB64" s="1064"/>
      <c r="AC64" s="1064"/>
      <c r="AD64" s="1064"/>
      <c r="AE64" s="1064"/>
      <c r="AF64" s="1064"/>
    </row>
    <row r="65" spans="1:32" s="295" customFormat="1" ht="8.1" customHeight="1">
      <c r="A65" s="1058"/>
      <c r="B65" s="1058"/>
      <c r="C65" s="1064"/>
      <c r="D65" s="1064"/>
      <c r="E65" s="1064"/>
      <c r="F65" s="1064"/>
      <c r="G65" s="1064"/>
      <c r="H65" s="1064"/>
      <c r="I65" s="1064"/>
      <c r="J65" s="1064"/>
      <c r="K65" s="1064"/>
      <c r="L65" s="1064"/>
      <c r="M65" s="1064"/>
      <c r="N65" s="1064"/>
      <c r="O65" s="1064"/>
      <c r="P65" s="1064"/>
      <c r="Q65" s="1064"/>
      <c r="R65" s="1064"/>
      <c r="S65" s="1064"/>
      <c r="T65" s="1064"/>
      <c r="U65" s="1064"/>
      <c r="V65" s="1064"/>
      <c r="W65" s="1064"/>
      <c r="X65" s="1064"/>
      <c r="Y65" s="1064"/>
      <c r="Z65" s="1064"/>
      <c r="AA65" s="1064"/>
      <c r="AB65" s="1064"/>
      <c r="AC65" s="1064"/>
      <c r="AD65" s="1064"/>
      <c r="AE65" s="1064"/>
      <c r="AF65" s="1064"/>
    </row>
    <row r="66" spans="1:32" s="295" customFormat="1">
      <c r="A66" s="1058"/>
      <c r="B66" s="1058"/>
      <c r="C66" s="1064"/>
      <c r="D66" s="1064"/>
      <c r="E66" s="1064"/>
      <c r="F66" s="1064"/>
      <c r="G66" s="1064"/>
      <c r="H66" s="1064"/>
      <c r="I66" s="1064"/>
      <c r="J66" s="1064"/>
      <c r="K66" s="1064"/>
      <c r="L66" s="1064"/>
      <c r="M66" s="1064"/>
      <c r="N66" s="1064"/>
      <c r="O66" s="1064"/>
      <c r="P66" s="1064"/>
      <c r="Q66" s="1064"/>
      <c r="R66" s="1064"/>
      <c r="S66" s="1064"/>
      <c r="T66" s="1064"/>
      <c r="U66" s="1064"/>
      <c r="V66" s="1064"/>
      <c r="W66" s="1064"/>
      <c r="X66" s="1064"/>
      <c r="Y66" s="1064"/>
      <c r="Z66" s="1064"/>
      <c r="AA66" s="1064"/>
      <c r="AB66" s="1064"/>
      <c r="AC66" s="1064"/>
      <c r="AD66" s="1064"/>
      <c r="AE66" s="1064"/>
      <c r="AF66" s="1064"/>
    </row>
    <row r="67" spans="1:32" s="295" customFormat="1" ht="5.0999999999999996" customHeight="1">
      <c r="A67" s="1058"/>
      <c r="B67" s="1058"/>
      <c r="C67" s="1064"/>
      <c r="D67" s="1064"/>
      <c r="E67" s="1064"/>
      <c r="F67" s="1064"/>
      <c r="G67" s="1064"/>
      <c r="H67" s="1064"/>
      <c r="I67" s="1064"/>
      <c r="J67" s="1064"/>
      <c r="K67" s="1064"/>
      <c r="L67" s="1064"/>
      <c r="M67" s="1064"/>
      <c r="N67" s="1064"/>
      <c r="O67" s="1064"/>
      <c r="P67" s="1064"/>
      <c r="Q67" s="1064"/>
      <c r="R67" s="1064"/>
      <c r="S67" s="1064"/>
      <c r="T67" s="1064"/>
      <c r="U67" s="1064"/>
      <c r="V67" s="1064"/>
      <c r="W67" s="1064"/>
      <c r="X67" s="1064"/>
      <c r="Y67" s="1064"/>
      <c r="Z67" s="1064"/>
      <c r="AA67" s="1064"/>
      <c r="AB67" s="1064"/>
      <c r="AC67" s="1064"/>
      <c r="AD67" s="1064"/>
      <c r="AE67" s="1064"/>
      <c r="AF67" s="1064"/>
    </row>
    <row r="68" spans="1:32" s="295" customFormat="1" ht="6.6" customHeight="1">
      <c r="A68" s="1058"/>
      <c r="B68" s="1058"/>
      <c r="C68" s="1064"/>
      <c r="D68" s="1064"/>
      <c r="E68" s="1064"/>
      <c r="F68" s="1064"/>
      <c r="G68" s="1064"/>
      <c r="H68" s="1064"/>
      <c r="I68" s="1064"/>
      <c r="J68" s="1064"/>
      <c r="K68" s="1064"/>
      <c r="L68" s="1064"/>
      <c r="M68" s="1064"/>
      <c r="N68" s="1064"/>
      <c r="O68" s="1064"/>
      <c r="P68" s="1064"/>
      <c r="Q68" s="1064"/>
      <c r="R68" s="1064"/>
      <c r="S68" s="1064"/>
      <c r="T68" s="1064"/>
      <c r="U68" s="1064"/>
      <c r="V68" s="1064"/>
      <c r="W68" s="1064"/>
      <c r="X68" s="1064"/>
      <c r="Y68" s="1064"/>
      <c r="Z68" s="1064"/>
      <c r="AA68" s="1064"/>
      <c r="AB68" s="1064"/>
      <c r="AC68" s="1064"/>
      <c r="AD68" s="1064"/>
      <c r="AE68" s="1064"/>
      <c r="AF68" s="1064"/>
    </row>
    <row r="69" spans="1:32" s="295" customFormat="1" ht="7.35" customHeight="1">
      <c r="A69" s="1058"/>
      <c r="B69" s="1058"/>
      <c r="C69" s="1064"/>
      <c r="D69" s="1064"/>
      <c r="E69" s="1064"/>
      <c r="F69" s="1064"/>
      <c r="G69" s="1064"/>
      <c r="H69" s="1064"/>
      <c r="I69" s="1064"/>
      <c r="J69" s="1064"/>
      <c r="K69" s="1064"/>
      <c r="L69" s="1064"/>
      <c r="M69" s="1064"/>
      <c r="N69" s="1064"/>
      <c r="O69" s="1064"/>
      <c r="P69" s="1064"/>
      <c r="Q69" s="1064"/>
      <c r="R69" s="1064"/>
      <c r="S69" s="1064"/>
      <c r="T69" s="1064"/>
      <c r="U69" s="1064"/>
      <c r="V69" s="1064"/>
      <c r="W69" s="1064"/>
      <c r="X69" s="1064"/>
      <c r="Y69" s="1064"/>
      <c r="Z69" s="1064"/>
      <c r="AA69" s="1064"/>
      <c r="AB69" s="1064"/>
      <c r="AC69" s="1064"/>
      <c r="AD69" s="1064"/>
      <c r="AE69" s="1064"/>
      <c r="AF69" s="1064"/>
    </row>
    <row r="70" spans="1:32" s="295" customFormat="1">
      <c r="A70" s="1058"/>
      <c r="B70" s="1058"/>
      <c r="C70" s="1064"/>
      <c r="D70" s="1064"/>
      <c r="E70" s="1064"/>
      <c r="F70" s="1064"/>
      <c r="G70" s="1064"/>
      <c r="H70" s="1064"/>
      <c r="I70" s="1064"/>
      <c r="J70" s="1064"/>
      <c r="K70" s="1064"/>
      <c r="L70" s="1064"/>
      <c r="M70" s="1064"/>
      <c r="N70" s="1064"/>
      <c r="O70" s="1064"/>
      <c r="P70" s="1064"/>
      <c r="Q70" s="1064"/>
      <c r="R70" s="1064"/>
      <c r="S70" s="1064"/>
      <c r="T70" s="1064"/>
      <c r="U70" s="1064"/>
      <c r="V70" s="1064"/>
      <c r="W70" s="1064"/>
      <c r="X70" s="1064"/>
      <c r="Y70" s="1064"/>
      <c r="Z70" s="1064"/>
      <c r="AA70" s="1064"/>
      <c r="AB70" s="1064"/>
      <c r="AC70" s="1064"/>
      <c r="AD70" s="1064"/>
      <c r="AE70" s="1064"/>
      <c r="AF70" s="1064"/>
    </row>
    <row r="71" spans="1:32" s="295" customFormat="1">
      <c r="A71" s="1058"/>
      <c r="B71" s="1058"/>
      <c r="C71" s="1064"/>
      <c r="D71" s="1064"/>
      <c r="E71" s="1064"/>
      <c r="F71" s="1064"/>
      <c r="G71" s="1064"/>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row>
    <row r="72" spans="1:32" s="295" customFormat="1">
      <c r="A72" s="1058"/>
      <c r="B72" s="1058"/>
      <c r="C72" s="1064"/>
      <c r="D72" s="1064"/>
      <c r="E72" s="1064"/>
      <c r="F72" s="1064"/>
      <c r="G72" s="1064"/>
      <c r="H72" s="1064"/>
      <c r="I72" s="1064"/>
      <c r="J72" s="1064"/>
      <c r="K72" s="1064"/>
      <c r="L72" s="1064"/>
      <c r="M72" s="1064"/>
      <c r="N72" s="1064"/>
      <c r="O72" s="1064"/>
      <c r="P72" s="1064"/>
      <c r="Q72" s="1064"/>
      <c r="R72" s="1064"/>
      <c r="S72" s="1064"/>
      <c r="T72" s="1064"/>
      <c r="U72" s="1064"/>
      <c r="V72" s="1064"/>
      <c r="W72" s="1064"/>
      <c r="X72" s="1064"/>
      <c r="Y72" s="1064"/>
      <c r="Z72" s="1064"/>
      <c r="AA72" s="1064"/>
      <c r="AB72" s="1064"/>
      <c r="AC72" s="1064"/>
      <c r="AD72" s="1064"/>
      <c r="AE72" s="1064"/>
      <c r="AF72" s="1064"/>
    </row>
    <row r="73" spans="1:32" s="456" customFormat="1">
      <c r="A73" s="454"/>
      <c r="B73" s="454"/>
      <c r="C73" s="455"/>
      <c r="D73" s="455"/>
      <c r="E73" s="455"/>
      <c r="F73" s="455"/>
      <c r="G73" s="455"/>
      <c r="H73" s="455"/>
      <c r="I73" s="455"/>
      <c r="J73" s="455"/>
      <c r="K73" s="455"/>
      <c r="L73" s="455"/>
      <c r="M73" s="455"/>
      <c r="N73" s="455"/>
      <c r="O73" s="455"/>
      <c r="P73" s="455"/>
      <c r="Q73" s="455"/>
      <c r="R73" s="455"/>
      <c r="S73" s="455"/>
      <c r="T73" s="455"/>
      <c r="U73" s="455"/>
      <c r="V73" s="455"/>
      <c r="W73" s="455"/>
    </row>
    <row r="74" spans="1:32" s="456" customFormat="1">
      <c r="A74" s="454"/>
      <c r="B74" s="454"/>
      <c r="C74" s="455"/>
      <c r="D74" s="455"/>
      <c r="E74" s="455"/>
      <c r="F74" s="455"/>
      <c r="G74" s="455"/>
      <c r="H74" s="455"/>
      <c r="I74" s="455"/>
      <c r="J74" s="455"/>
      <c r="K74" s="455"/>
      <c r="L74" s="455"/>
      <c r="M74" s="455"/>
      <c r="N74" s="455"/>
      <c r="O74" s="455"/>
      <c r="P74" s="455"/>
      <c r="Q74" s="455"/>
      <c r="R74" s="455"/>
      <c r="S74" s="455"/>
      <c r="T74" s="455"/>
      <c r="U74" s="455"/>
      <c r="V74" s="455"/>
      <c r="W74" s="455"/>
    </row>
    <row r="75" spans="1:32" s="295" customFormat="1">
      <c r="A75" s="297" t="s">
        <v>256</v>
      </c>
      <c r="B75" s="297"/>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row>
    <row r="76" spans="1:32" s="295" customFormat="1">
      <c r="A76" s="296" t="s">
        <v>519</v>
      </c>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row>
  </sheetData>
  <mergeCells count="60">
    <mergeCell ref="A1:AF1"/>
    <mergeCell ref="A3:AF3"/>
    <mergeCell ref="A4:AF4"/>
    <mergeCell ref="A5:D5"/>
    <mergeCell ref="E5:L5"/>
    <mergeCell ref="M5:P5"/>
    <mergeCell ref="Q5:T5"/>
    <mergeCell ref="U5:X5"/>
    <mergeCell ref="Y5:AB5"/>
    <mergeCell ref="AC5:AF5"/>
    <mergeCell ref="A9:D9"/>
    <mergeCell ref="E9:L9"/>
    <mergeCell ref="M9:T9"/>
    <mergeCell ref="A6:D6"/>
    <mergeCell ref="E6:L6"/>
    <mergeCell ref="M6:P6"/>
    <mergeCell ref="Q6:T6"/>
    <mergeCell ref="AC6:AF6"/>
    <mergeCell ref="A7:D8"/>
    <mergeCell ref="E7:L8"/>
    <mergeCell ref="M7:T8"/>
    <mergeCell ref="U7:AF7"/>
    <mergeCell ref="U6:X6"/>
    <mergeCell ref="Y6:AB6"/>
    <mergeCell ref="A10:D11"/>
    <mergeCell ref="E10:E11"/>
    <mergeCell ref="F10:F11"/>
    <mergeCell ref="G10:H11"/>
    <mergeCell ref="I10:J11"/>
    <mergeCell ref="N16:O16"/>
    <mergeCell ref="N17:O17"/>
    <mergeCell ref="W13:Z13"/>
    <mergeCell ref="AA13:AD13"/>
    <mergeCell ref="AF10:AF11"/>
    <mergeCell ref="K10:N10"/>
    <mergeCell ref="O10:R10"/>
    <mergeCell ref="S10:V10"/>
    <mergeCell ref="W10:Z10"/>
    <mergeCell ref="AA10:AD10"/>
    <mergeCell ref="AE10:AE11"/>
    <mergeCell ref="O13:R13"/>
    <mergeCell ref="S13:V13"/>
    <mergeCell ref="B12:D12"/>
    <mergeCell ref="G12:H12"/>
    <mergeCell ref="I12:J12"/>
    <mergeCell ref="A13:J13"/>
    <mergeCell ref="K13:N13"/>
    <mergeCell ref="A38:B57"/>
    <mergeCell ref="A58:B72"/>
    <mergeCell ref="C35:AF37"/>
    <mergeCell ref="C38:AF57"/>
    <mergeCell ref="C58:AF72"/>
    <mergeCell ref="A28:A30"/>
    <mergeCell ref="A31:A33"/>
    <mergeCell ref="A34:AF34"/>
    <mergeCell ref="N18:O18"/>
    <mergeCell ref="A35:B37"/>
    <mergeCell ref="A19:A21"/>
    <mergeCell ref="A22:A24"/>
    <mergeCell ref="A25:A27"/>
  </mergeCells>
  <conditionalFormatting sqref="AF13">
    <cfRule type="cellIs" dxfId="49" priority="1" operator="between">
      <formula>0.2</formula>
      <formula>0.35</formula>
    </cfRule>
    <cfRule type="cellIs" dxfId="48" priority="2" operator="between">
      <formula>0.35</formula>
      <formula>0.4</formula>
    </cfRule>
    <cfRule type="cellIs" dxfId="47" priority="3" operator="between">
      <formula>0.15</formula>
      <formula>0.2</formula>
    </cfRule>
    <cfRule type="cellIs" dxfId="46" priority="4" operator="between">
      <formula>0.1</formula>
      <formula>0.15</formula>
    </cfRule>
    <cfRule type="cellIs" dxfId="45" priority="5" operator="lessThan">
      <formula>10%</formula>
    </cfRule>
  </conditionalFormatting>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78"/>
  <sheetViews>
    <sheetView showGridLines="0" topLeftCell="A4" zoomScale="70" zoomScaleNormal="70" workbookViewId="0">
      <selection activeCell="P27" sqref="P27"/>
    </sheetView>
  </sheetViews>
  <sheetFormatPr baseColWidth="10" defaultColWidth="11.5546875" defaultRowHeight="15"/>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9" style="295" bestFit="1"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9.88671875" style="295" customWidth="1"/>
    <col min="17" max="17" width="11.109375" style="295" bestFit="1" customWidth="1"/>
    <col min="18" max="18" width="9" style="295" customWidth="1"/>
    <col min="19" max="19" width="11.5546875" style="295" customWidth="1"/>
    <col min="20" max="16384" width="11.5546875" style="295"/>
  </cols>
  <sheetData>
    <row r="1" spans="1:32" ht="154.5" customHeight="1">
      <c r="A1" s="948" t="s">
        <v>533</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row>
    <row r="3" spans="1:32" ht="15" customHeight="1">
      <c r="A3" s="1268" t="s">
        <v>0</v>
      </c>
      <c r="B3" s="1269"/>
      <c r="C3" s="1269"/>
      <c r="D3" s="1269"/>
      <c r="E3" s="1269"/>
      <c r="F3" s="1269"/>
      <c r="G3" s="1269"/>
      <c r="H3" s="1269"/>
      <c r="I3" s="1269"/>
      <c r="J3" s="1269"/>
      <c r="K3" s="1269"/>
      <c r="L3" s="1269"/>
      <c r="M3" s="1269"/>
      <c r="N3" s="1269"/>
      <c r="O3" s="1269"/>
      <c r="P3" s="1269"/>
      <c r="Q3" s="1269"/>
      <c r="R3" s="1269"/>
      <c r="S3" s="1269"/>
      <c r="T3" s="1269"/>
      <c r="U3" s="1269"/>
      <c r="V3" s="1269"/>
      <c r="W3" s="1269"/>
      <c r="X3" s="1269"/>
      <c r="Y3" s="1269"/>
      <c r="Z3" s="1269"/>
      <c r="AA3" s="1269"/>
      <c r="AB3" s="1269"/>
      <c r="AC3" s="1269"/>
      <c r="AD3" s="1269"/>
      <c r="AE3" s="1269"/>
      <c r="AF3" s="1270"/>
    </row>
    <row r="4" spans="1:32" ht="44.25" customHeight="1">
      <c r="A4" s="1040" t="s">
        <v>26</v>
      </c>
      <c r="B4" s="1041"/>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c r="AE4" s="1041"/>
      <c r="AF4" s="1042"/>
    </row>
    <row r="5" spans="1:32" ht="15" customHeight="1">
      <c r="A5" s="952" t="s">
        <v>1</v>
      </c>
      <c r="B5" s="952"/>
      <c r="C5" s="952"/>
      <c r="D5" s="952"/>
      <c r="E5" s="953" t="s">
        <v>2</v>
      </c>
      <c r="F5" s="953"/>
      <c r="G5" s="953"/>
      <c r="H5" s="953"/>
      <c r="I5" s="953"/>
      <c r="J5" s="953"/>
      <c r="K5" s="953"/>
      <c r="L5" s="953"/>
      <c r="M5" s="954" t="s">
        <v>3</v>
      </c>
      <c r="N5" s="954"/>
      <c r="O5" s="954"/>
      <c r="P5" s="954"/>
      <c r="Q5" s="1271" t="s">
        <v>590</v>
      </c>
      <c r="R5" s="1272"/>
      <c r="S5" s="1272"/>
      <c r="T5" s="1273"/>
      <c r="U5" s="956" t="s">
        <v>591</v>
      </c>
      <c r="V5" s="956"/>
      <c r="W5" s="956"/>
      <c r="X5" s="956"/>
      <c r="Y5" s="957" t="s">
        <v>5</v>
      </c>
      <c r="Z5" s="957"/>
      <c r="AA5" s="957"/>
      <c r="AB5" s="957"/>
      <c r="AC5" s="958" t="s">
        <v>6</v>
      </c>
      <c r="AD5" s="958"/>
      <c r="AE5" s="958"/>
      <c r="AF5" s="958"/>
    </row>
    <row r="6" spans="1:32" s="305" customFormat="1" ht="98.1" customHeight="1">
      <c r="A6" s="966" t="s">
        <v>141</v>
      </c>
      <c r="B6" s="966"/>
      <c r="C6" s="966"/>
      <c r="D6" s="966"/>
      <c r="E6" s="967" t="s">
        <v>623</v>
      </c>
      <c r="F6" s="967"/>
      <c r="G6" s="967"/>
      <c r="H6" s="967"/>
      <c r="I6" s="967"/>
      <c r="J6" s="967"/>
      <c r="K6" s="967"/>
      <c r="L6" s="967"/>
      <c r="M6" s="967" t="s">
        <v>153</v>
      </c>
      <c r="N6" s="967"/>
      <c r="O6" s="967"/>
      <c r="P6" s="967"/>
      <c r="Q6" s="990" t="s">
        <v>624</v>
      </c>
      <c r="R6" s="1089"/>
      <c r="S6" s="1089"/>
      <c r="T6" s="991"/>
      <c r="U6" s="968" t="s">
        <v>625</v>
      </c>
      <c r="V6" s="968"/>
      <c r="W6" s="968"/>
      <c r="X6" s="968"/>
      <c r="Y6" s="968" t="s">
        <v>144</v>
      </c>
      <c r="Z6" s="968"/>
      <c r="AA6" s="968"/>
      <c r="AB6" s="968"/>
      <c r="AC6" s="968" t="s">
        <v>626</v>
      </c>
      <c r="AD6" s="968"/>
      <c r="AE6" s="968"/>
      <c r="AF6" s="968"/>
    </row>
    <row r="7" spans="1:32" ht="15" customHeight="1">
      <c r="A7" s="969" t="s">
        <v>7</v>
      </c>
      <c r="B7" s="969"/>
      <c r="C7" s="969"/>
      <c r="D7" s="969"/>
      <c r="E7" s="971" t="s">
        <v>8</v>
      </c>
      <c r="F7" s="971"/>
      <c r="G7" s="971"/>
      <c r="H7" s="971"/>
      <c r="I7" s="971"/>
      <c r="J7" s="971"/>
      <c r="K7" s="971"/>
      <c r="L7" s="971"/>
      <c r="M7" s="973" t="s">
        <v>12</v>
      </c>
      <c r="N7" s="973"/>
      <c r="O7" s="973"/>
      <c r="P7" s="973"/>
      <c r="Q7" s="973"/>
      <c r="R7" s="973"/>
      <c r="S7" s="973"/>
      <c r="T7" s="974"/>
      <c r="U7" s="977" t="s">
        <v>4</v>
      </c>
      <c r="V7" s="978"/>
      <c r="W7" s="978"/>
      <c r="X7" s="978"/>
      <c r="Y7" s="978"/>
      <c r="Z7" s="978"/>
      <c r="AA7" s="978"/>
      <c r="AB7" s="978"/>
      <c r="AC7" s="978"/>
      <c r="AD7" s="978"/>
      <c r="AE7" s="978"/>
      <c r="AF7" s="978"/>
    </row>
    <row r="8" spans="1:32" ht="39.6" customHeight="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431" t="s">
        <v>603</v>
      </c>
    </row>
    <row r="9" spans="1:32" ht="38.25" customHeight="1">
      <c r="A9" s="959" t="s">
        <v>172</v>
      </c>
      <c r="B9" s="959"/>
      <c r="C9" s="959"/>
      <c r="D9" s="959"/>
      <c r="E9" s="960" t="s">
        <v>173</v>
      </c>
      <c r="F9" s="961"/>
      <c r="G9" s="961"/>
      <c r="H9" s="961"/>
      <c r="I9" s="961"/>
      <c r="J9" s="961"/>
      <c r="K9" s="961"/>
      <c r="L9" s="962"/>
      <c r="M9" s="963" t="s">
        <v>22</v>
      </c>
      <c r="N9" s="964"/>
      <c r="O9" s="964"/>
      <c r="P9" s="964"/>
      <c r="Q9" s="964"/>
      <c r="R9" s="964"/>
      <c r="S9" s="964"/>
      <c r="T9" s="965"/>
      <c r="U9" s="428"/>
      <c r="V9" s="420"/>
      <c r="W9" s="420" t="s">
        <v>30</v>
      </c>
      <c r="X9" s="420"/>
      <c r="Y9" s="422"/>
      <c r="Z9" s="420"/>
      <c r="AA9" s="420"/>
      <c r="AB9" s="420"/>
      <c r="AC9" s="428"/>
      <c r="AD9" s="422"/>
      <c r="AE9" s="422" t="s">
        <v>30</v>
      </c>
      <c r="AF9" s="420"/>
    </row>
    <row r="10" spans="1:32" s="301" customFormat="1" ht="15" customHeight="1">
      <c r="A10" s="981" t="s">
        <v>500</v>
      </c>
      <c r="B10" s="981"/>
      <c r="C10" s="981"/>
      <c r="D10" s="981"/>
      <c r="E10" s="982" t="s">
        <v>530</v>
      </c>
      <c r="F10" s="984" t="s">
        <v>10</v>
      </c>
      <c r="G10" s="985" t="s">
        <v>529</v>
      </c>
      <c r="H10" s="985"/>
      <c r="I10" s="986" t="s">
        <v>528</v>
      </c>
      <c r="J10" s="986"/>
      <c r="K10" s="987">
        <v>2018</v>
      </c>
      <c r="L10" s="988"/>
      <c r="M10" s="988"/>
      <c r="N10" s="988"/>
      <c r="O10" s="988">
        <v>2019</v>
      </c>
      <c r="P10" s="988"/>
      <c r="Q10" s="988"/>
      <c r="R10" s="988"/>
      <c r="S10" s="988">
        <v>2020</v>
      </c>
      <c r="T10" s="988"/>
      <c r="U10" s="988"/>
      <c r="V10" s="988"/>
      <c r="W10" s="988">
        <v>2021</v>
      </c>
      <c r="X10" s="988"/>
      <c r="Y10" s="988"/>
      <c r="Z10" s="988"/>
      <c r="AA10" s="988">
        <v>2022</v>
      </c>
      <c r="AB10" s="988"/>
      <c r="AC10" s="988"/>
      <c r="AD10" s="988"/>
      <c r="AE10" s="989" t="s">
        <v>534</v>
      </c>
      <c r="AF10" s="979" t="s">
        <v>607</v>
      </c>
    </row>
    <row r="11" spans="1:32" s="301" customFormat="1" ht="21.6" customHeight="1">
      <c r="A11" s="981"/>
      <c r="B11" s="981"/>
      <c r="C11" s="981"/>
      <c r="D11" s="981"/>
      <c r="E11" s="983"/>
      <c r="F11" s="984"/>
      <c r="G11" s="985"/>
      <c r="H11" s="985"/>
      <c r="I11" s="986"/>
      <c r="J11" s="986"/>
      <c r="K11" s="419" t="s">
        <v>23</v>
      </c>
      <c r="L11" s="419" t="s">
        <v>24</v>
      </c>
      <c r="M11" s="419" t="s">
        <v>25</v>
      </c>
      <c r="N11" s="419" t="s">
        <v>609</v>
      </c>
      <c r="O11" s="419" t="s">
        <v>23</v>
      </c>
      <c r="P11" s="419" t="s">
        <v>24</v>
      </c>
      <c r="Q11" s="419" t="s">
        <v>25</v>
      </c>
      <c r="R11" s="419" t="s">
        <v>609</v>
      </c>
      <c r="S11" s="419" t="s">
        <v>23</v>
      </c>
      <c r="T11" s="419" t="s">
        <v>24</v>
      </c>
      <c r="U11" s="419" t="s">
        <v>25</v>
      </c>
      <c r="V11" s="419" t="s">
        <v>609</v>
      </c>
      <c r="W11" s="419" t="s">
        <v>23</v>
      </c>
      <c r="X11" s="419" t="s">
        <v>24</v>
      </c>
      <c r="Y11" s="419" t="s">
        <v>25</v>
      </c>
      <c r="Z11" s="419" t="s">
        <v>609</v>
      </c>
      <c r="AA11" s="419" t="s">
        <v>23</v>
      </c>
      <c r="AB11" s="419" t="s">
        <v>24</v>
      </c>
      <c r="AC11" s="419" t="s">
        <v>25</v>
      </c>
      <c r="AD11" s="424" t="s">
        <v>609</v>
      </c>
      <c r="AE11" s="989"/>
      <c r="AF11" s="980"/>
    </row>
    <row r="12" spans="1:32" s="301" customFormat="1" ht="25.35" customHeight="1">
      <c r="A12" s="1105" t="s">
        <v>606</v>
      </c>
      <c r="B12" s="1002" t="s">
        <v>174</v>
      </c>
      <c r="C12" s="1003"/>
      <c r="D12" s="1000"/>
      <c r="E12" s="426">
        <f>+'[2]PLAN DE ACCION ESTRATEGICO'!Z70</f>
        <v>5</v>
      </c>
      <c r="F12" s="420" t="str">
        <f>+'[2]PLAN DE ACCION ESTRATEGICO'!Y70</f>
        <v>No.</v>
      </c>
      <c r="G12" s="990" t="str">
        <f>+'[2]PLAN DE ACCION ESTRATEGICO'!X70</f>
        <v>Campañas realizadas</v>
      </c>
      <c r="H12" s="991"/>
      <c r="I12" s="1233" t="s">
        <v>351</v>
      </c>
      <c r="J12" s="1234"/>
      <c r="K12" s="477">
        <f>+'[2]PLAN DE ACCION ESTRATEGICO'!AR70</f>
        <v>0</v>
      </c>
      <c r="L12" s="477">
        <f>+'[2]PLAN DE ACCION ESTRATEGICO'!AS70</f>
        <v>0</v>
      </c>
      <c r="M12" s="477">
        <f>+'[2]PLAN DE ACCION ESTRATEGICO'!AT70</f>
        <v>0</v>
      </c>
      <c r="N12" s="478">
        <f>SUM(K12:M12)</f>
        <v>0</v>
      </c>
      <c r="O12" s="477">
        <f>+'[2]PLAN DE ACCION ESTRATEGICO'!AU70</f>
        <v>0</v>
      </c>
      <c r="P12" s="477">
        <f>+'[2]PLAN DE ACCION ESTRATEGICO'!AV70</f>
        <v>0</v>
      </c>
      <c r="Q12" s="477">
        <f>+'[2]PLAN DE ACCION ESTRATEGICO'!AW70</f>
        <v>0</v>
      </c>
      <c r="R12" s="478">
        <f>SUM(O12:Q12)</f>
        <v>0</v>
      </c>
      <c r="S12" s="477">
        <f>+'[2]PLAN DE ACCION ESTRATEGICO'!AX70</f>
        <v>0</v>
      </c>
      <c r="T12" s="477">
        <f>+'[2]PLAN DE ACCION ESTRATEGICO'!AY70</f>
        <v>0</v>
      </c>
      <c r="U12" s="477">
        <f>+'[2]PLAN DE ACCION ESTRATEGICO'!AZ70</f>
        <v>0</v>
      </c>
      <c r="V12" s="478">
        <f>SUM(S12:U12)</f>
        <v>0</v>
      </c>
      <c r="W12" s="477">
        <f>+'[2]PLAN DE ACCION ESTRATEGICO'!BA70</f>
        <v>0</v>
      </c>
      <c r="X12" s="477">
        <f>+'[2]PLAN DE ACCION ESTRATEGICO'!BB70</f>
        <v>0</v>
      </c>
      <c r="Y12" s="477">
        <f>+'[2]PLAN DE ACCION ESTRATEGICO'!BC70</f>
        <v>0</v>
      </c>
      <c r="Z12" s="478">
        <f>SUM(W12:Y12)</f>
        <v>0</v>
      </c>
      <c r="AA12" s="477">
        <f>+'[2]PLAN DE ACCION ESTRATEGICO'!BD70</f>
        <v>0</v>
      </c>
      <c r="AB12" s="477">
        <f>+'[2]PLAN DE ACCION ESTRATEGICO'!BE70</f>
        <v>0</v>
      </c>
      <c r="AC12" s="477">
        <f>+'[2]PLAN DE ACCION ESTRATEGICO'!BF70</f>
        <v>0</v>
      </c>
      <c r="AD12" s="478">
        <f>SUM(AA12:AC12)</f>
        <v>0</v>
      </c>
      <c r="AE12" s="479">
        <f>+N12+R12+V12+Z12+AD12</f>
        <v>0</v>
      </c>
      <c r="AF12" s="433">
        <f>AE12/E12</f>
        <v>0</v>
      </c>
    </row>
    <row r="13" spans="1:32" s="301" customFormat="1" ht="41.1" customHeight="1">
      <c r="A13" s="1114"/>
      <c r="B13" s="1004"/>
      <c r="C13" s="1005"/>
      <c r="D13" s="1001"/>
      <c r="E13" s="426">
        <f>+'[2]PLAN DE ACCION ESTRATEGICO'!Z71</f>
        <v>120</v>
      </c>
      <c r="F13" s="420" t="str">
        <f>+'[2]PLAN DE ACCION ESTRATEGICO'!Y71</f>
        <v>No.</v>
      </c>
      <c r="G13" s="990" t="str">
        <f>+'[2]PLAN DE ACCION ESTRATEGICO'!X71</f>
        <v>Bicicletas adquiridas</v>
      </c>
      <c r="H13" s="991"/>
      <c r="I13" s="1241"/>
      <c r="J13" s="1242"/>
      <c r="K13" s="477">
        <f>+'[2]PLAN DE ACCION ESTRATEGICO'!AR71</f>
        <v>0</v>
      </c>
      <c r="L13" s="477">
        <f>+'[2]PLAN DE ACCION ESTRATEGICO'!AS71</f>
        <v>0</v>
      </c>
      <c r="M13" s="477">
        <f>+'[2]PLAN DE ACCION ESTRATEGICO'!AT71</f>
        <v>24</v>
      </c>
      <c r="N13" s="478">
        <f>SUM(K13:M13)</f>
        <v>24</v>
      </c>
      <c r="O13" s="477">
        <f>+'[2]PLAN DE ACCION ESTRATEGICO'!AU71</f>
        <v>0</v>
      </c>
      <c r="P13" s="477">
        <f>+'[2]PLAN DE ACCION ESTRATEGICO'!AV71</f>
        <v>0</v>
      </c>
      <c r="Q13" s="477">
        <f>+'[2]PLAN DE ACCION ESTRATEGICO'!AW71</f>
        <v>0</v>
      </c>
      <c r="R13" s="478">
        <f>SUM(O13:Q13)</f>
        <v>0</v>
      </c>
      <c r="S13" s="477">
        <f>+'[2]PLAN DE ACCION ESTRATEGICO'!AX71</f>
        <v>0</v>
      </c>
      <c r="T13" s="477">
        <f>+'[2]PLAN DE ACCION ESTRATEGICO'!AY71</f>
        <v>0</v>
      </c>
      <c r="U13" s="477">
        <f>+'[2]PLAN DE ACCION ESTRATEGICO'!AZ71</f>
        <v>0</v>
      </c>
      <c r="V13" s="478">
        <f>SUM(S13:U13)</f>
        <v>0</v>
      </c>
      <c r="W13" s="477">
        <f>+'[2]PLAN DE ACCION ESTRATEGICO'!BA71</f>
        <v>0</v>
      </c>
      <c r="X13" s="477">
        <f>+'[2]PLAN DE ACCION ESTRATEGICO'!BB71</f>
        <v>0</v>
      </c>
      <c r="Y13" s="477">
        <f>+'[2]PLAN DE ACCION ESTRATEGICO'!BC71</f>
        <v>0</v>
      </c>
      <c r="Z13" s="478">
        <f>SUM(W13:Y13)</f>
        <v>0</v>
      </c>
      <c r="AA13" s="477">
        <f>+'[2]PLAN DE ACCION ESTRATEGICO'!BD71</f>
        <v>0</v>
      </c>
      <c r="AB13" s="477">
        <f>+'[2]PLAN DE ACCION ESTRATEGICO'!BE71</f>
        <v>0</v>
      </c>
      <c r="AC13" s="477">
        <f>+'[2]PLAN DE ACCION ESTRATEGICO'!BF71</f>
        <v>0</v>
      </c>
      <c r="AD13" s="478">
        <f>SUM(AA13:AC13)</f>
        <v>0</v>
      </c>
      <c r="AE13" s="479">
        <f>+N13+R13+V13+Z13+AD13</f>
        <v>24</v>
      </c>
      <c r="AF13" s="433">
        <f>AE13/E13</f>
        <v>0.2</v>
      </c>
    </row>
    <row r="14" spans="1:32" s="301" customFormat="1" ht="33.6" customHeight="1">
      <c r="A14" s="959"/>
      <c r="B14" s="960"/>
      <c r="C14" s="961"/>
      <c r="D14" s="962"/>
      <c r="E14" s="426">
        <f>+'[2]PLAN DE ACCION ESTRATEGICO'!Z72</f>
        <v>5</v>
      </c>
      <c r="F14" s="420" t="str">
        <f>+'[2]PLAN DE ACCION ESTRATEGICO'!Y72</f>
        <v>No.</v>
      </c>
      <c r="G14" s="990" t="str">
        <f>+'[2]PLAN DE ACCION ESTRATEGICO'!X72</f>
        <v>Zonas de estacionamiento adecuadas</v>
      </c>
      <c r="H14" s="991"/>
      <c r="I14" s="1241"/>
      <c r="J14" s="1242"/>
      <c r="K14" s="477">
        <f>+'[2]PLAN DE ACCION ESTRATEGICO'!AR72</f>
        <v>0</v>
      </c>
      <c r="L14" s="477">
        <f>+'[2]PLAN DE ACCION ESTRATEGICO'!AS72</f>
        <v>0</v>
      </c>
      <c r="M14" s="477">
        <f>+'[2]PLAN DE ACCION ESTRATEGICO'!AT72</f>
        <v>2</v>
      </c>
      <c r="N14" s="478">
        <f>SUM(K14:M14)</f>
        <v>2</v>
      </c>
      <c r="O14" s="477">
        <f>+'[2]PLAN DE ACCION ESTRATEGICO'!AU72</f>
        <v>0</v>
      </c>
      <c r="P14" s="477">
        <f>+'[2]PLAN DE ACCION ESTRATEGICO'!AV72</f>
        <v>0</v>
      </c>
      <c r="Q14" s="477">
        <f>+'[2]PLAN DE ACCION ESTRATEGICO'!AW72</f>
        <v>0</v>
      </c>
      <c r="R14" s="478">
        <f>SUM(O14:Q14)</f>
        <v>0</v>
      </c>
      <c r="S14" s="477">
        <f>+'[2]PLAN DE ACCION ESTRATEGICO'!AX72</f>
        <v>0</v>
      </c>
      <c r="T14" s="477">
        <f>+'[2]PLAN DE ACCION ESTRATEGICO'!AY72</f>
        <v>0</v>
      </c>
      <c r="U14" s="477">
        <f>+'[2]PLAN DE ACCION ESTRATEGICO'!AZ72</f>
        <v>0</v>
      </c>
      <c r="V14" s="478">
        <f>SUM(S14:U14)</f>
        <v>0</v>
      </c>
      <c r="W14" s="477">
        <f>+'[2]PLAN DE ACCION ESTRATEGICO'!BA72</f>
        <v>0</v>
      </c>
      <c r="X14" s="477">
        <f>+'[2]PLAN DE ACCION ESTRATEGICO'!BB72</f>
        <v>0</v>
      </c>
      <c r="Y14" s="477">
        <f>+'[2]PLAN DE ACCION ESTRATEGICO'!BC72</f>
        <v>0</v>
      </c>
      <c r="Z14" s="478">
        <f>SUM(W14:Y14)</f>
        <v>0</v>
      </c>
      <c r="AA14" s="477">
        <f>+'[2]PLAN DE ACCION ESTRATEGICO'!BD72</f>
        <v>0</v>
      </c>
      <c r="AB14" s="477">
        <f>+'[2]PLAN DE ACCION ESTRATEGICO'!BE72</f>
        <v>0</v>
      </c>
      <c r="AC14" s="477">
        <f>+'[2]PLAN DE ACCION ESTRATEGICO'!BF72</f>
        <v>0</v>
      </c>
      <c r="AD14" s="478">
        <f>SUM(AA14:AC14)</f>
        <v>0</v>
      </c>
      <c r="AE14" s="479">
        <f>+N14+R14+V14+Z14+AD14</f>
        <v>2</v>
      </c>
      <c r="AF14" s="433">
        <f>AE14/E14</f>
        <v>0.4</v>
      </c>
    </row>
    <row r="15" spans="1:32" s="301" customFormat="1" ht="22.5">
      <c r="A15" s="1264" t="s">
        <v>527</v>
      </c>
      <c r="B15" s="1265"/>
      <c r="C15" s="1265"/>
      <c r="D15" s="1265"/>
      <c r="E15" s="1265"/>
      <c r="F15" s="1265"/>
      <c r="G15" s="1265"/>
      <c r="H15" s="1265"/>
      <c r="I15" s="1265"/>
      <c r="J15" s="1266"/>
      <c r="K15" s="1141">
        <f>((N12/$E$12)+(N13/$E$13)+(N14/$E$14))/COUNT(N12:N14)</f>
        <v>0.20000000000000004</v>
      </c>
      <c r="L15" s="1142"/>
      <c r="M15" s="1142"/>
      <c r="N15" s="1143"/>
      <c r="O15" s="1141">
        <f>((R12/$E$12)+(R13/$E$13)+(R14/$E$14))/COUNT(R12:R14)</f>
        <v>0</v>
      </c>
      <c r="P15" s="1142"/>
      <c r="Q15" s="1142"/>
      <c r="R15" s="1143"/>
      <c r="S15" s="1141">
        <f>((V12/$E$12)+(V13/$E$13)+(V14/$E$14))/COUNT(V12:V14)</f>
        <v>0</v>
      </c>
      <c r="T15" s="1142"/>
      <c r="U15" s="1142"/>
      <c r="V15" s="1143"/>
      <c r="W15" s="1141">
        <f>((Z12/$E$12)+(Z13/$E$13)+(Z14/$E$14))/COUNT(Z12:Z14)</f>
        <v>0</v>
      </c>
      <c r="X15" s="1142"/>
      <c r="Y15" s="1142"/>
      <c r="Z15" s="1143"/>
      <c r="AA15" s="1141">
        <f>((AD12/$E$12)+(AD13/$E$13)+(AD14/$E$14))/COUNT(AD12:AD14)</f>
        <v>0</v>
      </c>
      <c r="AB15" s="1142"/>
      <c r="AC15" s="1142"/>
      <c r="AD15" s="1143"/>
      <c r="AE15" s="435">
        <f>SUM(K15:AD15)</f>
        <v>0.20000000000000004</v>
      </c>
      <c r="AF15" s="307">
        <f>AVERAGE(AF12:AF14)</f>
        <v>0.20000000000000004</v>
      </c>
    </row>
    <row r="16" spans="1:32" ht="19.5">
      <c r="A16" s="436"/>
      <c r="B16" s="436"/>
      <c r="C16" s="436"/>
      <c r="D16" s="436"/>
      <c r="E16" s="437"/>
      <c r="F16" s="437"/>
      <c r="G16" s="437"/>
      <c r="H16" s="437"/>
      <c r="I16" s="437"/>
      <c r="J16" s="437"/>
      <c r="L16" s="437"/>
      <c r="M16" s="437"/>
      <c r="N16" s="437"/>
      <c r="O16" s="437"/>
      <c r="P16" s="437"/>
      <c r="Q16" s="437"/>
      <c r="R16" s="437"/>
      <c r="S16" s="437"/>
      <c r="T16" s="437"/>
      <c r="U16" s="437"/>
      <c r="V16" s="437"/>
      <c r="W16" s="437"/>
      <c r="X16" s="437"/>
      <c r="Y16" s="437"/>
      <c r="Z16" s="437"/>
      <c r="AA16" s="437"/>
      <c r="AB16" s="437"/>
      <c r="AC16" s="437"/>
      <c r="AD16" s="437"/>
      <c r="AE16" s="438"/>
      <c r="AF16" s="438"/>
    </row>
    <row r="17" spans="1:32">
      <c r="A17" s="439"/>
      <c r="B17" s="439"/>
      <c r="C17" s="439"/>
      <c r="D17" s="439"/>
      <c r="P17" s="441">
        <v>2018</v>
      </c>
      <c r="Q17" s="441">
        <v>2019</v>
      </c>
      <c r="R17" s="441">
        <v>2020</v>
      </c>
      <c r="S17" s="441">
        <v>2021</v>
      </c>
      <c r="T17" s="441">
        <v>2022</v>
      </c>
      <c r="U17" s="633"/>
    </row>
    <row r="18" spans="1:32" ht="15" customHeight="1">
      <c r="A18" s="439"/>
      <c r="B18" s="439" t="s">
        <v>627</v>
      </c>
      <c r="C18" s="439" t="s">
        <v>628</v>
      </c>
      <c r="D18" s="439"/>
      <c r="N18" s="1006" t="s">
        <v>526</v>
      </c>
      <c r="O18" s="1006"/>
      <c r="P18" s="630" t="s">
        <v>961</v>
      </c>
      <c r="Q18" s="300" t="s">
        <v>962</v>
      </c>
      <c r="R18" s="300" t="s">
        <v>963</v>
      </c>
      <c r="S18" s="300" t="s">
        <v>964</v>
      </c>
      <c r="T18" s="300" t="s">
        <v>965</v>
      </c>
      <c r="U18" s="594"/>
    </row>
    <row r="19" spans="1:32">
      <c r="A19" s="439"/>
      <c r="B19" s="439">
        <v>2018</v>
      </c>
      <c r="C19" s="442">
        <f>K15</f>
        <v>0.20000000000000004</v>
      </c>
      <c r="D19" s="439"/>
      <c r="N19" s="1007" t="s">
        <v>525</v>
      </c>
      <c r="O19" s="1007"/>
      <c r="P19" s="299" t="s">
        <v>966</v>
      </c>
      <c r="Q19" s="631" t="s">
        <v>967</v>
      </c>
      <c r="R19" s="299" t="s">
        <v>968</v>
      </c>
      <c r="S19" s="299" t="s">
        <v>969</v>
      </c>
      <c r="T19" s="299" t="s">
        <v>970</v>
      </c>
      <c r="U19" s="594"/>
    </row>
    <row r="20" spans="1:32" ht="15" customHeight="1">
      <c r="A20" s="439"/>
      <c r="B20" s="439">
        <v>2019</v>
      </c>
      <c r="C20" s="442">
        <f>O15</f>
        <v>0</v>
      </c>
      <c r="D20" s="439"/>
      <c r="N20" s="1009" t="s">
        <v>524</v>
      </c>
      <c r="O20" s="1009"/>
      <c r="P20" s="632" t="s">
        <v>523</v>
      </c>
      <c r="Q20" s="298" t="s">
        <v>961</v>
      </c>
      <c r="R20" s="298" t="s">
        <v>962</v>
      </c>
      <c r="S20" s="298" t="s">
        <v>963</v>
      </c>
      <c r="T20" s="298" t="s">
        <v>964</v>
      </c>
      <c r="U20" s="594"/>
    </row>
    <row r="21" spans="1:32" s="315" customFormat="1">
      <c r="A21" s="1008"/>
      <c r="B21" s="439">
        <v>2020</v>
      </c>
      <c r="C21" s="442">
        <f>S15</f>
        <v>0</v>
      </c>
      <c r="D21" s="364"/>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row>
    <row r="22" spans="1:32" s="315" customFormat="1">
      <c r="A22" s="1008"/>
      <c r="B22" s="439">
        <v>2021</v>
      </c>
      <c r="C22" s="442">
        <f>W15</f>
        <v>0</v>
      </c>
      <c r="D22" s="364"/>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row>
    <row r="23" spans="1:32" s="315" customFormat="1">
      <c r="A23" s="1008"/>
      <c r="B23" s="439">
        <v>2022</v>
      </c>
      <c r="C23" s="442">
        <f>AA15</f>
        <v>0</v>
      </c>
      <c r="D23" s="364"/>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row>
    <row r="24" spans="1:32" s="315" customFormat="1">
      <c r="A24" s="1008"/>
      <c r="B24" s="450"/>
      <c r="C24" s="365"/>
      <c r="D24" s="364"/>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row>
    <row r="25" spans="1:32" s="315" customFormat="1">
      <c r="A25" s="1008"/>
      <c r="B25" s="366"/>
      <c r="C25" s="367"/>
      <c r="D25" s="364"/>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row>
    <row r="26" spans="1:32" s="315" customFormat="1">
      <c r="A26" s="1008"/>
      <c r="B26" s="366"/>
      <c r="C26" s="367"/>
      <c r="D26" s="364"/>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row>
    <row r="27" spans="1:32" s="315" customFormat="1">
      <c r="A27" s="1026"/>
      <c r="B27" s="403"/>
      <c r="C27" s="357"/>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row>
    <row r="28" spans="1:32" s="315" customFormat="1">
      <c r="A28" s="1026"/>
      <c r="B28" s="403"/>
      <c r="C28" s="358"/>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row>
    <row r="29" spans="1:32" s="315" customFormat="1">
      <c r="A29" s="1026"/>
      <c r="B29" s="403"/>
      <c r="C29" s="358"/>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row>
    <row r="30" spans="1:32" s="315" customFormat="1">
      <c r="A30" s="1026"/>
      <c r="B30" s="403"/>
      <c r="C30" s="357"/>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row>
    <row r="31" spans="1:32" s="315" customFormat="1">
      <c r="A31" s="1026"/>
      <c r="B31" s="403"/>
      <c r="C31" s="358"/>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row>
    <row r="32" spans="1:32" s="315" customFormat="1">
      <c r="A32" s="1026"/>
      <c r="B32" s="403"/>
      <c r="C32" s="358"/>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row>
    <row r="33" spans="1:32" s="315" customFormat="1">
      <c r="A33" s="1026"/>
      <c r="B33" s="403"/>
      <c r="C33" s="357"/>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row>
    <row r="34" spans="1:32" s="315" customFormat="1">
      <c r="A34" s="1026"/>
      <c r="B34" s="403"/>
      <c r="C34" s="358"/>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row>
    <row r="35" spans="1:32" s="315" customFormat="1">
      <c r="A35" s="1026"/>
      <c r="B35" s="403"/>
      <c r="C35" s="358"/>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row>
    <row r="36" spans="1:32">
      <c r="A36" s="1062" t="s">
        <v>608</v>
      </c>
      <c r="B36" s="1063"/>
      <c r="C36" s="1063"/>
      <c r="D36" s="1063"/>
      <c r="E36" s="1063"/>
      <c r="F36" s="1063"/>
      <c r="G36" s="1063"/>
      <c r="H36" s="1063"/>
      <c r="I36" s="1063"/>
      <c r="J36" s="1063"/>
      <c r="K36" s="1063"/>
      <c r="L36" s="1063"/>
      <c r="M36" s="1063"/>
      <c r="N36" s="1063"/>
      <c r="O36" s="1063"/>
      <c r="P36" s="1063"/>
      <c r="Q36" s="1063"/>
      <c r="R36" s="1063"/>
      <c r="S36" s="1063"/>
      <c r="T36" s="1063"/>
      <c r="U36" s="1063"/>
      <c r="V36" s="1063"/>
      <c r="W36" s="1063"/>
      <c r="X36" s="1063"/>
      <c r="Y36" s="1063"/>
      <c r="Z36" s="1063"/>
      <c r="AA36" s="1063"/>
      <c r="AB36" s="1063"/>
      <c r="AC36" s="1063"/>
      <c r="AD36" s="1063"/>
      <c r="AE36" s="1063"/>
      <c r="AF36" s="1063"/>
    </row>
    <row r="37" spans="1:32" ht="15" customHeight="1">
      <c r="A37" s="1010" t="s">
        <v>522</v>
      </c>
      <c r="B37" s="1011"/>
      <c r="C37" s="1181" t="s">
        <v>631</v>
      </c>
      <c r="D37" s="1181"/>
      <c r="E37" s="1181"/>
      <c r="F37" s="1181"/>
      <c r="G37" s="1181"/>
      <c r="H37" s="1181"/>
      <c r="I37" s="1181"/>
      <c r="J37" s="1181"/>
      <c r="K37" s="1181"/>
      <c r="L37" s="1181"/>
      <c r="M37" s="1181"/>
      <c r="N37" s="1181"/>
      <c r="O37" s="1181"/>
      <c r="P37" s="1181"/>
      <c r="Q37" s="1181"/>
      <c r="R37" s="1181"/>
      <c r="S37" s="1181"/>
      <c r="T37" s="1181"/>
      <c r="U37" s="1181"/>
      <c r="V37" s="1181"/>
      <c r="W37" s="1181"/>
      <c r="X37" s="1181"/>
      <c r="Y37" s="1181"/>
      <c r="Z37" s="1181"/>
      <c r="AA37" s="1181"/>
      <c r="AB37" s="1181"/>
      <c r="AC37" s="1181"/>
      <c r="AD37" s="1181"/>
      <c r="AE37" s="1181"/>
      <c r="AF37" s="1181"/>
    </row>
    <row r="38" spans="1:32" ht="12.6" customHeight="1">
      <c r="A38" s="1012"/>
      <c r="B38" s="1013"/>
      <c r="C38" s="1181"/>
      <c r="D38" s="1181"/>
      <c r="E38" s="1181"/>
      <c r="F38" s="1181"/>
      <c r="G38" s="1181"/>
      <c r="H38" s="1181"/>
      <c r="I38" s="1181"/>
      <c r="J38" s="1181"/>
      <c r="K38" s="1181"/>
      <c r="L38" s="1181"/>
      <c r="M38" s="1181"/>
      <c r="N38" s="1181"/>
      <c r="O38" s="1181"/>
      <c r="P38" s="1181"/>
      <c r="Q38" s="1181"/>
      <c r="R38" s="1181"/>
      <c r="S38" s="1181"/>
      <c r="T38" s="1181"/>
      <c r="U38" s="1181"/>
      <c r="V38" s="1181"/>
      <c r="W38" s="1181"/>
      <c r="X38" s="1181"/>
      <c r="Y38" s="1181"/>
      <c r="Z38" s="1181"/>
      <c r="AA38" s="1181"/>
      <c r="AB38" s="1181"/>
      <c r="AC38" s="1181"/>
      <c r="AD38" s="1181"/>
      <c r="AE38" s="1181"/>
      <c r="AF38" s="1181"/>
    </row>
    <row r="39" spans="1:32" ht="15" hidden="1" customHeight="1">
      <c r="A39" s="1012"/>
      <c r="B39" s="1013"/>
      <c r="C39" s="1181"/>
      <c r="D39" s="1181"/>
      <c r="E39" s="1181"/>
      <c r="F39" s="1181"/>
      <c r="G39" s="1181"/>
      <c r="H39" s="1181"/>
      <c r="I39" s="1181"/>
      <c r="J39" s="1181"/>
      <c r="K39" s="1181"/>
      <c r="L39" s="1181"/>
      <c r="M39" s="1181"/>
      <c r="N39" s="1181"/>
      <c r="O39" s="1181"/>
      <c r="P39" s="1181"/>
      <c r="Q39" s="1181"/>
      <c r="R39" s="1181"/>
      <c r="S39" s="1181"/>
      <c r="T39" s="1181"/>
      <c r="U39" s="1181"/>
      <c r="V39" s="1181"/>
      <c r="W39" s="1181"/>
      <c r="X39" s="1181"/>
      <c r="Y39" s="1181"/>
      <c r="Z39" s="1181"/>
      <c r="AA39" s="1181"/>
      <c r="AB39" s="1181"/>
      <c r="AC39" s="1181"/>
      <c r="AD39" s="1181"/>
      <c r="AE39" s="1181"/>
      <c r="AF39" s="1181"/>
    </row>
    <row r="40" spans="1:32" ht="15" customHeight="1">
      <c r="A40" s="1010" t="s">
        <v>521</v>
      </c>
      <c r="B40" s="1011"/>
      <c r="C40" s="1064" t="s">
        <v>632</v>
      </c>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row>
    <row r="41" spans="1:32" ht="5.45" customHeight="1">
      <c r="A41" s="1012"/>
      <c r="B41" s="1013"/>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row>
    <row r="42" spans="1:32" ht="5.45" customHeight="1">
      <c r="A42" s="1012"/>
      <c r="B42" s="1013"/>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row>
    <row r="43" spans="1:32" ht="4.3499999999999996" customHeight="1">
      <c r="A43" s="1012"/>
      <c r="B43" s="1013"/>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row>
    <row r="44" spans="1:32" ht="4.3499999999999996" customHeight="1">
      <c r="A44" s="1012"/>
      <c r="B44" s="1013"/>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row>
    <row r="45" spans="1:32" ht="6.6" customHeight="1">
      <c r="A45" s="1012"/>
      <c r="B45" s="1013"/>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row>
    <row r="46" spans="1:32" ht="21" customHeight="1">
      <c r="A46" s="1012"/>
      <c r="B46" s="1013"/>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row>
    <row r="47" spans="1:32" ht="3.6" hidden="1" customHeight="1">
      <c r="A47" s="1012"/>
      <c r="B47" s="1013"/>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row>
    <row r="48" spans="1:32" ht="8.1" hidden="1" customHeight="1">
      <c r="A48" s="1012"/>
      <c r="B48" s="1013"/>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row>
    <row r="49" spans="1:32" ht="8.1" hidden="1" customHeight="1">
      <c r="A49" s="1012"/>
      <c r="B49" s="1013"/>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row>
    <row r="50" spans="1:32" ht="5.45" hidden="1" customHeight="1">
      <c r="A50" s="1012"/>
      <c r="B50" s="1013"/>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row>
    <row r="51" spans="1:32" ht="6.6" hidden="1" customHeight="1">
      <c r="A51" s="1012"/>
      <c r="B51" s="1013"/>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row>
    <row r="52" spans="1:32" ht="4.3499999999999996" hidden="1" customHeight="1">
      <c r="A52" s="1012"/>
      <c r="B52" s="1013"/>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row>
    <row r="53" spans="1:32" ht="6.6" hidden="1" customHeight="1">
      <c r="A53" s="1012"/>
      <c r="B53" s="1013"/>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row>
    <row r="54" spans="1:32" ht="6.6" hidden="1" customHeight="1">
      <c r="A54" s="1012"/>
      <c r="B54" s="1013"/>
      <c r="C54" s="1064"/>
      <c r="D54" s="1064"/>
      <c r="E54" s="1064"/>
      <c r="F54" s="1064"/>
      <c r="G54" s="1064"/>
      <c r="H54" s="1064"/>
      <c r="I54" s="1064"/>
      <c r="J54" s="1064"/>
      <c r="K54" s="1064"/>
      <c r="L54" s="1064"/>
      <c r="M54" s="1064"/>
      <c r="N54" s="1064"/>
      <c r="O54" s="1064"/>
      <c r="P54" s="1064"/>
      <c r="Q54" s="1064"/>
      <c r="R54" s="1064"/>
      <c r="S54" s="1064"/>
      <c r="T54" s="1064"/>
      <c r="U54" s="1064"/>
      <c r="V54" s="1064"/>
      <c r="W54" s="1064"/>
      <c r="X54" s="1064"/>
      <c r="Y54" s="1064"/>
      <c r="Z54" s="1064"/>
      <c r="AA54" s="1064"/>
      <c r="AB54" s="1064"/>
      <c r="AC54" s="1064"/>
      <c r="AD54" s="1064"/>
      <c r="AE54" s="1064"/>
      <c r="AF54" s="1064"/>
    </row>
    <row r="55" spans="1:32" ht="3.6" hidden="1" customHeight="1">
      <c r="A55" s="1012"/>
      <c r="B55" s="1013"/>
      <c r="C55" s="1064"/>
      <c r="D55" s="1064"/>
      <c r="E55" s="1064"/>
      <c r="F55" s="1064"/>
      <c r="G55" s="1064"/>
      <c r="H55" s="1064"/>
      <c r="I55" s="1064"/>
      <c r="J55" s="1064"/>
      <c r="K55" s="1064"/>
      <c r="L55" s="1064"/>
      <c r="M55" s="1064"/>
      <c r="N55" s="1064"/>
      <c r="O55" s="1064"/>
      <c r="P55" s="1064"/>
      <c r="Q55" s="1064"/>
      <c r="R55" s="1064"/>
      <c r="S55" s="1064"/>
      <c r="T55" s="1064"/>
      <c r="U55" s="1064"/>
      <c r="V55" s="1064"/>
      <c r="W55" s="1064"/>
      <c r="X55" s="1064"/>
      <c r="Y55" s="1064"/>
      <c r="Z55" s="1064"/>
      <c r="AA55" s="1064"/>
      <c r="AB55" s="1064"/>
      <c r="AC55" s="1064"/>
      <c r="AD55" s="1064"/>
      <c r="AE55" s="1064"/>
      <c r="AF55" s="1064"/>
    </row>
    <row r="56" spans="1:32" ht="2.4500000000000002" hidden="1" customHeight="1">
      <c r="A56" s="1012"/>
      <c r="B56" s="1013"/>
      <c r="C56" s="1064"/>
      <c r="D56" s="1064"/>
      <c r="E56" s="1064"/>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1064"/>
      <c r="AC56" s="1064"/>
      <c r="AD56" s="1064"/>
      <c r="AE56" s="1064"/>
      <c r="AF56" s="1064"/>
    </row>
    <row r="57" spans="1:32" ht="15" hidden="1" customHeight="1">
      <c r="A57" s="1012"/>
      <c r="B57" s="1013"/>
      <c r="C57" s="1064"/>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4"/>
      <c r="Z57" s="1064"/>
      <c r="AA57" s="1064"/>
      <c r="AB57" s="1064"/>
      <c r="AC57" s="1064"/>
      <c r="AD57" s="1064"/>
      <c r="AE57" s="1064"/>
      <c r="AF57" s="1064"/>
    </row>
    <row r="58" spans="1:32" ht="15" hidden="1" customHeight="1">
      <c r="A58" s="1012"/>
      <c r="B58" s="1013"/>
      <c r="C58" s="1064"/>
      <c r="D58" s="1064"/>
      <c r="E58" s="1064"/>
      <c r="F58" s="1064"/>
      <c r="G58" s="1064"/>
      <c r="H58" s="1064"/>
      <c r="I58" s="1064"/>
      <c r="J58" s="1064"/>
      <c r="K58" s="1064"/>
      <c r="L58" s="1064"/>
      <c r="M58" s="1064"/>
      <c r="N58" s="1064"/>
      <c r="O58" s="1064"/>
      <c r="P58" s="1064"/>
      <c r="Q58" s="1064"/>
      <c r="R58" s="1064"/>
      <c r="S58" s="1064"/>
      <c r="T58" s="1064"/>
      <c r="U58" s="1064"/>
      <c r="V58" s="1064"/>
      <c r="W58" s="1064"/>
      <c r="X58" s="1064"/>
      <c r="Y58" s="1064"/>
      <c r="Z58" s="1064"/>
      <c r="AA58" s="1064"/>
      <c r="AB58" s="1064"/>
      <c r="AC58" s="1064"/>
      <c r="AD58" s="1064"/>
      <c r="AE58" s="1064"/>
      <c r="AF58" s="1064"/>
    </row>
    <row r="59" spans="1:32" ht="5.0999999999999996" hidden="1" customHeight="1">
      <c r="A59" s="1014"/>
      <c r="B59" s="1015"/>
      <c r="C59" s="1064"/>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1064"/>
      <c r="AC59" s="1064"/>
      <c r="AD59" s="1064"/>
      <c r="AE59" s="1064"/>
      <c r="AF59" s="1064"/>
    </row>
    <row r="60" spans="1:32" ht="3.6" customHeight="1">
      <c r="A60" s="1010" t="s">
        <v>520</v>
      </c>
      <c r="B60" s="1011"/>
      <c r="C60" s="1064" t="s">
        <v>654</v>
      </c>
      <c r="D60" s="106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c r="AE60" s="1064"/>
      <c r="AF60" s="1064"/>
    </row>
    <row r="61" spans="1:32" ht="7.35" customHeight="1">
      <c r="A61" s="1012"/>
      <c r="B61" s="1013"/>
      <c r="C61" s="1064"/>
      <c r="D61" s="1064"/>
      <c r="E61" s="1064"/>
      <c r="F61" s="1064"/>
      <c r="G61" s="1064"/>
      <c r="H61" s="1064"/>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4"/>
      <c r="AE61" s="1064"/>
      <c r="AF61" s="1064"/>
    </row>
    <row r="62" spans="1:32" ht="5.45" customHeight="1">
      <c r="A62" s="1012"/>
      <c r="B62" s="1013"/>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row>
    <row r="63" spans="1:32">
      <c r="A63" s="1012"/>
      <c r="B63" s="1013"/>
      <c r="C63" s="1064"/>
      <c r="D63" s="1064"/>
      <c r="E63" s="1064"/>
      <c r="F63" s="1064"/>
      <c r="G63" s="1064"/>
      <c r="H63" s="1064"/>
      <c r="I63" s="1064"/>
      <c r="J63" s="1064"/>
      <c r="K63" s="1064"/>
      <c r="L63" s="1064"/>
      <c r="M63" s="1064"/>
      <c r="N63" s="1064"/>
      <c r="O63" s="1064"/>
      <c r="P63" s="1064"/>
      <c r="Q63" s="1064"/>
      <c r="R63" s="1064"/>
      <c r="S63" s="1064"/>
      <c r="T63" s="1064"/>
      <c r="U63" s="1064"/>
      <c r="V63" s="1064"/>
      <c r="W63" s="1064"/>
      <c r="X63" s="1064"/>
      <c r="Y63" s="1064"/>
      <c r="Z63" s="1064"/>
      <c r="AA63" s="1064"/>
      <c r="AB63" s="1064"/>
      <c r="AC63" s="1064"/>
      <c r="AD63" s="1064"/>
      <c r="AE63" s="1064"/>
      <c r="AF63" s="1064"/>
    </row>
    <row r="64" spans="1:32" ht="7.35" customHeight="1">
      <c r="A64" s="1012"/>
      <c r="B64" s="1013"/>
      <c r="C64" s="1064"/>
      <c r="D64" s="1064"/>
      <c r="E64" s="1064"/>
      <c r="F64" s="1064"/>
      <c r="G64" s="1064"/>
      <c r="H64" s="1064"/>
      <c r="I64" s="1064"/>
      <c r="J64" s="1064"/>
      <c r="K64" s="1064"/>
      <c r="L64" s="1064"/>
      <c r="M64" s="1064"/>
      <c r="N64" s="1064"/>
      <c r="O64" s="1064"/>
      <c r="P64" s="1064"/>
      <c r="Q64" s="1064"/>
      <c r="R64" s="1064"/>
      <c r="S64" s="1064"/>
      <c r="T64" s="1064"/>
      <c r="U64" s="1064"/>
      <c r="V64" s="1064"/>
      <c r="W64" s="1064"/>
      <c r="X64" s="1064"/>
      <c r="Y64" s="1064"/>
      <c r="Z64" s="1064"/>
      <c r="AA64" s="1064"/>
      <c r="AB64" s="1064"/>
      <c r="AC64" s="1064"/>
      <c r="AD64" s="1064"/>
      <c r="AE64" s="1064"/>
      <c r="AF64" s="1064"/>
    </row>
    <row r="65" spans="1:32" ht="3" customHeight="1">
      <c r="A65" s="1012"/>
      <c r="B65" s="1013"/>
      <c r="C65" s="1064"/>
      <c r="D65" s="1064"/>
      <c r="E65" s="1064"/>
      <c r="F65" s="1064"/>
      <c r="G65" s="1064"/>
      <c r="H65" s="1064"/>
      <c r="I65" s="1064"/>
      <c r="J65" s="1064"/>
      <c r="K65" s="1064"/>
      <c r="L65" s="1064"/>
      <c r="M65" s="1064"/>
      <c r="N65" s="1064"/>
      <c r="O65" s="1064"/>
      <c r="P65" s="1064"/>
      <c r="Q65" s="1064"/>
      <c r="R65" s="1064"/>
      <c r="S65" s="1064"/>
      <c r="T65" s="1064"/>
      <c r="U65" s="1064"/>
      <c r="V65" s="1064"/>
      <c r="W65" s="1064"/>
      <c r="X65" s="1064"/>
      <c r="Y65" s="1064"/>
      <c r="Z65" s="1064"/>
      <c r="AA65" s="1064"/>
      <c r="AB65" s="1064"/>
      <c r="AC65" s="1064"/>
      <c r="AD65" s="1064"/>
      <c r="AE65" s="1064"/>
      <c r="AF65" s="1064"/>
    </row>
    <row r="66" spans="1:32" ht="5.45" customHeight="1">
      <c r="A66" s="1012"/>
      <c r="B66" s="1013"/>
      <c r="C66" s="1064"/>
      <c r="D66" s="1064"/>
      <c r="E66" s="1064"/>
      <c r="F66" s="1064"/>
      <c r="G66" s="1064"/>
      <c r="H66" s="1064"/>
      <c r="I66" s="1064"/>
      <c r="J66" s="1064"/>
      <c r="K66" s="1064"/>
      <c r="L66" s="1064"/>
      <c r="M66" s="1064"/>
      <c r="N66" s="1064"/>
      <c r="O66" s="1064"/>
      <c r="P66" s="1064"/>
      <c r="Q66" s="1064"/>
      <c r="R66" s="1064"/>
      <c r="S66" s="1064"/>
      <c r="T66" s="1064"/>
      <c r="U66" s="1064"/>
      <c r="V66" s="1064"/>
      <c r="W66" s="1064"/>
      <c r="X66" s="1064"/>
      <c r="Y66" s="1064"/>
      <c r="Z66" s="1064"/>
      <c r="AA66" s="1064"/>
      <c r="AB66" s="1064"/>
      <c r="AC66" s="1064"/>
      <c r="AD66" s="1064"/>
      <c r="AE66" s="1064"/>
      <c r="AF66" s="1064"/>
    </row>
    <row r="67" spans="1:32" ht="8.1" customHeight="1">
      <c r="A67" s="1012"/>
      <c r="B67" s="1013"/>
      <c r="C67" s="1064"/>
      <c r="D67" s="1064"/>
      <c r="E67" s="1064"/>
      <c r="F67" s="1064"/>
      <c r="G67" s="1064"/>
      <c r="H67" s="1064"/>
      <c r="I67" s="1064"/>
      <c r="J67" s="1064"/>
      <c r="K67" s="1064"/>
      <c r="L67" s="1064"/>
      <c r="M67" s="1064"/>
      <c r="N67" s="1064"/>
      <c r="O67" s="1064"/>
      <c r="P67" s="1064"/>
      <c r="Q67" s="1064"/>
      <c r="R67" s="1064"/>
      <c r="S67" s="1064"/>
      <c r="T67" s="1064"/>
      <c r="U67" s="1064"/>
      <c r="V67" s="1064"/>
      <c r="W67" s="1064"/>
      <c r="X67" s="1064"/>
      <c r="Y67" s="1064"/>
      <c r="Z67" s="1064"/>
      <c r="AA67" s="1064"/>
      <c r="AB67" s="1064"/>
      <c r="AC67" s="1064"/>
      <c r="AD67" s="1064"/>
      <c r="AE67" s="1064"/>
      <c r="AF67" s="1064"/>
    </row>
    <row r="68" spans="1:32">
      <c r="A68" s="1012"/>
      <c r="B68" s="1013"/>
      <c r="C68" s="1064"/>
      <c r="D68" s="1064"/>
      <c r="E68" s="1064"/>
      <c r="F68" s="1064"/>
      <c r="G68" s="1064"/>
      <c r="H68" s="1064"/>
      <c r="I68" s="1064"/>
      <c r="J68" s="1064"/>
      <c r="K68" s="1064"/>
      <c r="L68" s="1064"/>
      <c r="M68" s="1064"/>
      <c r="N68" s="1064"/>
      <c r="O68" s="1064"/>
      <c r="P68" s="1064"/>
      <c r="Q68" s="1064"/>
      <c r="R68" s="1064"/>
      <c r="S68" s="1064"/>
      <c r="T68" s="1064"/>
      <c r="U68" s="1064"/>
      <c r="V68" s="1064"/>
      <c r="W68" s="1064"/>
      <c r="X68" s="1064"/>
      <c r="Y68" s="1064"/>
      <c r="Z68" s="1064"/>
      <c r="AA68" s="1064"/>
      <c r="AB68" s="1064"/>
      <c r="AC68" s="1064"/>
      <c r="AD68" s="1064"/>
      <c r="AE68" s="1064"/>
      <c r="AF68" s="1064"/>
    </row>
    <row r="69" spans="1:32" ht="3.6" customHeight="1">
      <c r="A69" s="1012"/>
      <c r="B69" s="1013"/>
      <c r="C69" s="1064"/>
      <c r="D69" s="1064"/>
      <c r="E69" s="1064"/>
      <c r="F69" s="1064"/>
      <c r="G69" s="1064"/>
      <c r="H69" s="1064"/>
      <c r="I69" s="1064"/>
      <c r="J69" s="1064"/>
      <c r="K69" s="1064"/>
      <c r="L69" s="1064"/>
      <c r="M69" s="1064"/>
      <c r="N69" s="1064"/>
      <c r="O69" s="1064"/>
      <c r="P69" s="1064"/>
      <c r="Q69" s="1064"/>
      <c r="R69" s="1064"/>
      <c r="S69" s="1064"/>
      <c r="T69" s="1064"/>
      <c r="U69" s="1064"/>
      <c r="V69" s="1064"/>
      <c r="W69" s="1064"/>
      <c r="X69" s="1064"/>
      <c r="Y69" s="1064"/>
      <c r="Z69" s="1064"/>
      <c r="AA69" s="1064"/>
      <c r="AB69" s="1064"/>
      <c r="AC69" s="1064"/>
      <c r="AD69" s="1064"/>
      <c r="AE69" s="1064"/>
      <c r="AF69" s="1064"/>
    </row>
    <row r="70" spans="1:32" ht="6.6" hidden="1" customHeight="1">
      <c r="A70" s="1012"/>
      <c r="B70" s="1013"/>
      <c r="C70" s="1064"/>
      <c r="D70" s="1064"/>
      <c r="E70" s="1064"/>
      <c r="F70" s="1064"/>
      <c r="G70" s="1064"/>
      <c r="H70" s="1064"/>
      <c r="I70" s="1064"/>
      <c r="J70" s="1064"/>
      <c r="K70" s="1064"/>
      <c r="L70" s="1064"/>
      <c r="M70" s="1064"/>
      <c r="N70" s="1064"/>
      <c r="O70" s="1064"/>
      <c r="P70" s="1064"/>
      <c r="Q70" s="1064"/>
      <c r="R70" s="1064"/>
      <c r="S70" s="1064"/>
      <c r="T70" s="1064"/>
      <c r="U70" s="1064"/>
      <c r="V70" s="1064"/>
      <c r="W70" s="1064"/>
      <c r="X70" s="1064"/>
      <c r="Y70" s="1064"/>
      <c r="Z70" s="1064"/>
      <c r="AA70" s="1064"/>
      <c r="AB70" s="1064"/>
      <c r="AC70" s="1064"/>
      <c r="AD70" s="1064"/>
      <c r="AE70" s="1064"/>
      <c r="AF70" s="1064"/>
    </row>
    <row r="71" spans="1:32" ht="7.35" hidden="1" customHeight="1">
      <c r="A71" s="1012"/>
      <c r="B71" s="1013"/>
      <c r="C71" s="1064"/>
      <c r="D71" s="1064"/>
      <c r="E71" s="1064"/>
      <c r="F71" s="1064"/>
      <c r="G71" s="1064"/>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row>
    <row r="72" spans="1:32" ht="15" hidden="1" customHeight="1">
      <c r="A72" s="1012"/>
      <c r="B72" s="1013"/>
      <c r="C72" s="1064"/>
      <c r="D72" s="1064"/>
      <c r="E72" s="1064"/>
      <c r="F72" s="1064"/>
      <c r="G72" s="1064"/>
      <c r="H72" s="1064"/>
      <c r="I72" s="1064"/>
      <c r="J72" s="1064"/>
      <c r="K72" s="1064"/>
      <c r="L72" s="1064"/>
      <c r="M72" s="1064"/>
      <c r="N72" s="1064"/>
      <c r="O72" s="1064"/>
      <c r="P72" s="1064"/>
      <c r="Q72" s="1064"/>
      <c r="R72" s="1064"/>
      <c r="S72" s="1064"/>
      <c r="T72" s="1064"/>
      <c r="U72" s="1064"/>
      <c r="V72" s="1064"/>
      <c r="W72" s="1064"/>
      <c r="X72" s="1064"/>
      <c r="Y72" s="1064"/>
      <c r="Z72" s="1064"/>
      <c r="AA72" s="1064"/>
      <c r="AB72" s="1064"/>
      <c r="AC72" s="1064"/>
      <c r="AD72" s="1064"/>
      <c r="AE72" s="1064"/>
      <c r="AF72" s="1064"/>
    </row>
    <row r="73" spans="1:32" ht="15" hidden="1" customHeight="1">
      <c r="A73" s="1012"/>
      <c r="B73" s="1013"/>
      <c r="C73" s="1064"/>
      <c r="D73" s="1064"/>
      <c r="E73" s="1064"/>
      <c r="F73" s="1064"/>
      <c r="G73" s="1064"/>
      <c r="H73" s="1064"/>
      <c r="I73" s="1064"/>
      <c r="J73" s="1064"/>
      <c r="K73" s="1064"/>
      <c r="L73" s="1064"/>
      <c r="M73" s="1064"/>
      <c r="N73" s="1064"/>
      <c r="O73" s="1064"/>
      <c r="P73" s="1064"/>
      <c r="Q73" s="1064"/>
      <c r="R73" s="1064"/>
      <c r="S73" s="1064"/>
      <c r="T73" s="1064"/>
      <c r="U73" s="1064"/>
      <c r="V73" s="1064"/>
      <c r="W73" s="1064"/>
      <c r="X73" s="1064"/>
      <c r="Y73" s="1064"/>
      <c r="Z73" s="1064"/>
      <c r="AA73" s="1064"/>
      <c r="AB73" s="1064"/>
      <c r="AC73" s="1064"/>
      <c r="AD73" s="1064"/>
      <c r="AE73" s="1064"/>
      <c r="AF73" s="1064"/>
    </row>
    <row r="74" spans="1:32" ht="15" hidden="1" customHeight="1">
      <c r="A74" s="1012"/>
      <c r="B74" s="1013"/>
      <c r="C74" s="1064"/>
      <c r="D74" s="1064"/>
      <c r="E74" s="1064"/>
      <c r="F74" s="1064"/>
      <c r="G74" s="1064"/>
      <c r="H74" s="1064"/>
      <c r="I74" s="1064"/>
      <c r="J74" s="1064"/>
      <c r="K74" s="1064"/>
      <c r="L74" s="1064"/>
      <c r="M74" s="1064"/>
      <c r="N74" s="1064"/>
      <c r="O74" s="1064"/>
      <c r="P74" s="1064"/>
      <c r="Q74" s="1064"/>
      <c r="R74" s="1064"/>
      <c r="S74" s="1064"/>
      <c r="T74" s="1064"/>
      <c r="U74" s="1064"/>
      <c r="V74" s="1064"/>
      <c r="W74" s="1064"/>
      <c r="X74" s="1064"/>
      <c r="Y74" s="1064"/>
      <c r="Z74" s="1064"/>
      <c r="AA74" s="1064"/>
      <c r="AB74" s="1064"/>
      <c r="AC74" s="1064"/>
      <c r="AD74" s="1064"/>
      <c r="AE74" s="1064"/>
      <c r="AF74" s="1064"/>
    </row>
    <row r="75" spans="1:32">
      <c r="A75" s="297" t="s">
        <v>256</v>
      </c>
      <c r="B75" s="297"/>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row>
    <row r="76" spans="1:32">
      <c r="A76" s="296" t="s">
        <v>519</v>
      </c>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row>
    <row r="77" spans="1:32" s="429" customFormat="1"/>
    <row r="78" spans="1:32" s="429" customFormat="1"/>
  </sheetData>
  <mergeCells count="63">
    <mergeCell ref="A1:AF1"/>
    <mergeCell ref="A3:AF3"/>
    <mergeCell ref="A4:AF4"/>
    <mergeCell ref="A5:D5"/>
    <mergeCell ref="E5:L5"/>
    <mergeCell ref="M5:P5"/>
    <mergeCell ref="Q5:T5"/>
    <mergeCell ref="U5:X5"/>
    <mergeCell ref="Y5:AB5"/>
    <mergeCell ref="AC5:AF5"/>
    <mergeCell ref="A9:D9"/>
    <mergeCell ref="E9:L9"/>
    <mergeCell ref="M9:T9"/>
    <mergeCell ref="A6:D6"/>
    <mergeCell ref="E6:L6"/>
    <mergeCell ref="M6:P6"/>
    <mergeCell ref="Q6:T6"/>
    <mergeCell ref="AC6:AF6"/>
    <mergeCell ref="A7:D8"/>
    <mergeCell ref="E7:L8"/>
    <mergeCell ref="M7:T8"/>
    <mergeCell ref="U7:AF7"/>
    <mergeCell ref="U6:X6"/>
    <mergeCell ref="Y6:AB6"/>
    <mergeCell ref="AF10:AF11"/>
    <mergeCell ref="A10:D11"/>
    <mergeCell ref="E10:E11"/>
    <mergeCell ref="F10:F11"/>
    <mergeCell ref="G10:H11"/>
    <mergeCell ref="I10:J11"/>
    <mergeCell ref="K10:N10"/>
    <mergeCell ref="O10:R10"/>
    <mergeCell ref="S10:V10"/>
    <mergeCell ref="W10:Z10"/>
    <mergeCell ref="AA10:AD10"/>
    <mergeCell ref="AE10:AE11"/>
    <mergeCell ref="AA15:AD15"/>
    <mergeCell ref="N18:O18"/>
    <mergeCell ref="B12:D14"/>
    <mergeCell ref="G12:H12"/>
    <mergeCell ref="I12:J14"/>
    <mergeCell ref="G13:H13"/>
    <mergeCell ref="G14:H14"/>
    <mergeCell ref="A15:J15"/>
    <mergeCell ref="A12:A14"/>
    <mergeCell ref="A30:A32"/>
    <mergeCell ref="K15:N15"/>
    <mergeCell ref="O15:R15"/>
    <mergeCell ref="S15:V15"/>
    <mergeCell ref="W15:Z15"/>
    <mergeCell ref="N19:O19"/>
    <mergeCell ref="N20:O20"/>
    <mergeCell ref="A21:A23"/>
    <mergeCell ref="A24:A26"/>
    <mergeCell ref="A27:A29"/>
    <mergeCell ref="A60:B74"/>
    <mergeCell ref="A33:A35"/>
    <mergeCell ref="A37:B39"/>
    <mergeCell ref="A40:B59"/>
    <mergeCell ref="A36:AF36"/>
    <mergeCell ref="C37:AF39"/>
    <mergeCell ref="C40:AF59"/>
    <mergeCell ref="C60:AF74"/>
  </mergeCells>
  <conditionalFormatting sqref="AF15">
    <cfRule type="cellIs" dxfId="44" priority="1" operator="between">
      <formula>0.2</formula>
      <formula>0.35</formula>
    </cfRule>
    <cfRule type="cellIs" dxfId="43" priority="2" operator="between">
      <formula>0.35</formula>
      <formula>0.4</formula>
    </cfRule>
    <cfRule type="cellIs" dxfId="42" priority="3" operator="between">
      <formula>0.15</formula>
      <formula>0.2</formula>
    </cfRule>
    <cfRule type="cellIs" dxfId="41" priority="4" operator="between">
      <formula>0.1</formula>
      <formula>0.15</formula>
    </cfRule>
    <cfRule type="cellIs" dxfId="40" priority="5" operator="lessThan">
      <formula>10%</formula>
    </cfRule>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58"/>
  <sheetViews>
    <sheetView showGridLines="0" topLeftCell="M10" zoomScale="70" zoomScaleNormal="70" workbookViewId="0">
      <selection activeCell="S24" sqref="S24"/>
    </sheetView>
  </sheetViews>
  <sheetFormatPr baseColWidth="10" defaultColWidth="11.5546875" defaultRowHeight="15"/>
  <cols>
    <col min="1" max="1" width="9.88671875" style="295" bestFit="1" customWidth="1"/>
    <col min="2" max="2" width="9.33203125" style="295" bestFit="1" customWidth="1"/>
    <col min="3" max="3" width="8.88671875" style="295" bestFit="1" customWidth="1"/>
    <col min="4" max="4" width="10.88671875" style="295" bestFit="1" customWidth="1"/>
    <col min="5" max="5" width="8.5546875" style="295" bestFit="1" customWidth="1"/>
    <col min="6" max="6" width="10.5546875" style="295" customWidth="1"/>
    <col min="7" max="7" width="10.33203125" style="295" bestFit="1" customWidth="1"/>
    <col min="8" max="8" width="10.109375" style="295" bestFit="1" customWidth="1"/>
    <col min="9" max="9" width="10.5546875" style="295" bestFit="1" customWidth="1"/>
    <col min="10" max="10" width="9" style="295" bestFit="1" customWidth="1"/>
    <col min="11" max="11" width="9.6640625" style="295" bestFit="1" customWidth="1"/>
    <col min="12" max="12" width="13.109375" style="295" customWidth="1"/>
    <col min="13" max="13" width="7.6640625" style="295" bestFit="1" customWidth="1"/>
    <col min="14" max="14" width="8.88671875" style="295" bestFit="1" customWidth="1"/>
    <col min="15" max="15" width="9.88671875" style="295" bestFit="1" customWidth="1"/>
    <col min="16" max="16" width="9.88671875" style="295" customWidth="1"/>
    <col min="17" max="17" width="11.109375" style="295" bestFit="1" customWidth="1"/>
    <col min="18" max="18" width="9.88671875" style="295" customWidth="1"/>
    <col min="19" max="16384" width="11.5546875" style="295"/>
  </cols>
  <sheetData>
    <row r="1" spans="1:32" ht="154.5" customHeight="1">
      <c r="A1" s="948" t="s">
        <v>533</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row>
    <row r="3" spans="1:32" ht="15" customHeight="1">
      <c r="A3" s="1268" t="s">
        <v>0</v>
      </c>
      <c r="B3" s="1269"/>
      <c r="C3" s="1269"/>
      <c r="D3" s="1269"/>
      <c r="E3" s="1269"/>
      <c r="F3" s="1269"/>
      <c r="G3" s="1269"/>
      <c r="H3" s="1269"/>
      <c r="I3" s="1269"/>
      <c r="J3" s="1269"/>
      <c r="K3" s="1269"/>
      <c r="L3" s="1269"/>
      <c r="M3" s="1269"/>
      <c r="N3" s="1269"/>
      <c r="O3" s="1269"/>
      <c r="P3" s="1269"/>
      <c r="Q3" s="1269"/>
      <c r="R3" s="1269"/>
      <c r="S3" s="1269"/>
      <c r="T3" s="1269"/>
      <c r="U3" s="1269"/>
      <c r="V3" s="1269"/>
      <c r="W3" s="1269"/>
      <c r="X3" s="1269"/>
      <c r="Y3" s="1269"/>
      <c r="Z3" s="1269"/>
      <c r="AA3" s="1269"/>
      <c r="AB3" s="1269"/>
      <c r="AC3" s="1269"/>
      <c r="AD3" s="1269"/>
      <c r="AE3" s="1269"/>
      <c r="AF3" s="1270"/>
    </row>
    <row r="4" spans="1:32" ht="44.25" customHeight="1">
      <c r="A4" s="1040" t="s">
        <v>26</v>
      </c>
      <c r="B4" s="1041"/>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c r="AE4" s="1041"/>
      <c r="AF4" s="1042"/>
    </row>
    <row r="5" spans="1:32" ht="15" customHeight="1">
      <c r="A5" s="952" t="s">
        <v>1</v>
      </c>
      <c r="B5" s="952"/>
      <c r="C5" s="952"/>
      <c r="D5" s="952"/>
      <c r="E5" s="953" t="s">
        <v>2</v>
      </c>
      <c r="F5" s="953"/>
      <c r="G5" s="953"/>
      <c r="H5" s="953"/>
      <c r="I5" s="953"/>
      <c r="J5" s="953"/>
      <c r="K5" s="953"/>
      <c r="L5" s="953"/>
      <c r="M5" s="954" t="s">
        <v>3</v>
      </c>
      <c r="N5" s="954"/>
      <c r="O5" s="954"/>
      <c r="P5" s="954"/>
      <c r="Q5" s="1271" t="s">
        <v>590</v>
      </c>
      <c r="R5" s="1272"/>
      <c r="S5" s="1272"/>
      <c r="T5" s="1273"/>
      <c r="U5" s="956" t="s">
        <v>591</v>
      </c>
      <c r="V5" s="956"/>
      <c r="W5" s="956"/>
      <c r="X5" s="956"/>
      <c r="Y5" s="957" t="s">
        <v>5</v>
      </c>
      <c r="Z5" s="957"/>
      <c r="AA5" s="957"/>
      <c r="AB5" s="957"/>
      <c r="AC5" s="958" t="s">
        <v>6</v>
      </c>
      <c r="AD5" s="958"/>
      <c r="AE5" s="958"/>
      <c r="AF5" s="958"/>
    </row>
    <row r="6" spans="1:32" s="305" customFormat="1" ht="98.1" customHeight="1">
      <c r="A6" s="966" t="s">
        <v>141</v>
      </c>
      <c r="B6" s="966"/>
      <c r="C6" s="966"/>
      <c r="D6" s="966"/>
      <c r="E6" s="967" t="s">
        <v>623</v>
      </c>
      <c r="F6" s="967"/>
      <c r="G6" s="967"/>
      <c r="H6" s="967"/>
      <c r="I6" s="967"/>
      <c r="J6" s="967"/>
      <c r="K6" s="967"/>
      <c r="L6" s="967"/>
      <c r="M6" s="967" t="s">
        <v>153</v>
      </c>
      <c r="N6" s="967"/>
      <c r="O6" s="967"/>
      <c r="P6" s="967"/>
      <c r="Q6" s="990" t="s">
        <v>624</v>
      </c>
      <c r="R6" s="1089"/>
      <c r="S6" s="1089"/>
      <c r="T6" s="991"/>
      <c r="U6" s="968" t="s">
        <v>625</v>
      </c>
      <c r="V6" s="968"/>
      <c r="W6" s="968"/>
      <c r="X6" s="968"/>
      <c r="Y6" s="968" t="s">
        <v>144</v>
      </c>
      <c r="Z6" s="968"/>
      <c r="AA6" s="968"/>
      <c r="AB6" s="968"/>
      <c r="AC6" s="968" t="s">
        <v>626</v>
      </c>
      <c r="AD6" s="968"/>
      <c r="AE6" s="968"/>
      <c r="AF6" s="968"/>
    </row>
    <row r="7" spans="1:32" ht="15" customHeight="1">
      <c r="A7" s="969" t="s">
        <v>7</v>
      </c>
      <c r="B7" s="969"/>
      <c r="C7" s="969"/>
      <c r="D7" s="969"/>
      <c r="E7" s="971" t="s">
        <v>8</v>
      </c>
      <c r="F7" s="971"/>
      <c r="G7" s="971"/>
      <c r="H7" s="971"/>
      <c r="I7" s="971"/>
      <c r="J7" s="971"/>
      <c r="K7" s="971"/>
      <c r="L7" s="971"/>
      <c r="M7" s="973" t="s">
        <v>12</v>
      </c>
      <c r="N7" s="973"/>
      <c r="O7" s="973"/>
      <c r="P7" s="973"/>
      <c r="Q7" s="973"/>
      <c r="R7" s="973"/>
      <c r="S7" s="973"/>
      <c r="T7" s="974"/>
      <c r="U7" s="977" t="s">
        <v>4</v>
      </c>
      <c r="V7" s="978"/>
      <c r="W7" s="978"/>
      <c r="X7" s="978"/>
      <c r="Y7" s="978"/>
      <c r="Z7" s="978"/>
      <c r="AA7" s="978"/>
      <c r="AB7" s="978"/>
      <c r="AC7" s="978"/>
      <c r="AD7" s="978"/>
      <c r="AE7" s="978"/>
      <c r="AF7" s="978"/>
    </row>
    <row r="8" spans="1:32" ht="39.6" customHeight="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431" t="s">
        <v>603</v>
      </c>
    </row>
    <row r="9" spans="1:32" ht="38.25" customHeight="1">
      <c r="A9" s="959" t="s">
        <v>172</v>
      </c>
      <c r="B9" s="959"/>
      <c r="C9" s="959"/>
      <c r="D9" s="959"/>
      <c r="E9" s="960" t="s">
        <v>178</v>
      </c>
      <c r="F9" s="961"/>
      <c r="G9" s="961"/>
      <c r="H9" s="961"/>
      <c r="I9" s="961"/>
      <c r="J9" s="961"/>
      <c r="K9" s="961"/>
      <c r="L9" s="962"/>
      <c r="M9" s="963" t="s">
        <v>22</v>
      </c>
      <c r="N9" s="964"/>
      <c r="O9" s="964"/>
      <c r="P9" s="964"/>
      <c r="Q9" s="964"/>
      <c r="R9" s="964"/>
      <c r="S9" s="964"/>
      <c r="T9" s="965"/>
      <c r="U9" s="428"/>
      <c r="V9" s="420"/>
      <c r="W9" s="420" t="s">
        <v>30</v>
      </c>
      <c r="X9" s="420"/>
      <c r="Y9" s="422"/>
      <c r="Z9" s="420"/>
      <c r="AA9" s="420"/>
      <c r="AB9" s="420"/>
      <c r="AC9" s="428"/>
      <c r="AD9" s="422"/>
      <c r="AE9" s="422" t="s">
        <v>30</v>
      </c>
      <c r="AF9" s="420"/>
    </row>
    <row r="10" spans="1:32" s="301" customFormat="1" ht="15" customHeight="1">
      <c r="A10" s="981" t="s">
        <v>500</v>
      </c>
      <c r="B10" s="981"/>
      <c r="C10" s="981"/>
      <c r="D10" s="981"/>
      <c r="E10" s="982" t="s">
        <v>530</v>
      </c>
      <c r="F10" s="984" t="s">
        <v>10</v>
      </c>
      <c r="G10" s="985" t="s">
        <v>529</v>
      </c>
      <c r="H10" s="985"/>
      <c r="I10" s="986" t="s">
        <v>528</v>
      </c>
      <c r="J10" s="986"/>
      <c r="K10" s="987">
        <v>2018</v>
      </c>
      <c r="L10" s="988"/>
      <c r="M10" s="988"/>
      <c r="N10" s="988"/>
      <c r="O10" s="988">
        <v>2019</v>
      </c>
      <c r="P10" s="988"/>
      <c r="Q10" s="988"/>
      <c r="R10" s="988"/>
      <c r="S10" s="988">
        <v>2020</v>
      </c>
      <c r="T10" s="988"/>
      <c r="U10" s="988"/>
      <c r="V10" s="988"/>
      <c r="W10" s="988">
        <v>2021</v>
      </c>
      <c r="X10" s="988"/>
      <c r="Y10" s="988"/>
      <c r="Z10" s="988"/>
      <c r="AA10" s="988">
        <v>2022</v>
      </c>
      <c r="AB10" s="988"/>
      <c r="AC10" s="988"/>
      <c r="AD10" s="988"/>
      <c r="AE10" s="989" t="s">
        <v>534</v>
      </c>
      <c r="AF10" s="979" t="s">
        <v>607</v>
      </c>
    </row>
    <row r="11" spans="1:32" s="301" customFormat="1" ht="15" customHeight="1">
      <c r="A11" s="981"/>
      <c r="B11" s="981"/>
      <c r="C11" s="981"/>
      <c r="D11" s="981"/>
      <c r="E11" s="983"/>
      <c r="F11" s="984"/>
      <c r="G11" s="985"/>
      <c r="H11" s="985"/>
      <c r="I11" s="986"/>
      <c r="J11" s="986"/>
      <c r="K11" s="419" t="s">
        <v>23</v>
      </c>
      <c r="L11" s="419" t="s">
        <v>24</v>
      </c>
      <c r="M11" s="419" t="s">
        <v>25</v>
      </c>
      <c r="N11" s="419" t="s">
        <v>609</v>
      </c>
      <c r="O11" s="419" t="s">
        <v>23</v>
      </c>
      <c r="P11" s="419" t="s">
        <v>24</v>
      </c>
      <c r="Q11" s="419" t="s">
        <v>25</v>
      </c>
      <c r="R11" s="419" t="s">
        <v>609</v>
      </c>
      <c r="S11" s="419" t="s">
        <v>23</v>
      </c>
      <c r="T11" s="419" t="s">
        <v>24</v>
      </c>
      <c r="U11" s="419" t="s">
        <v>25</v>
      </c>
      <c r="V11" s="419" t="s">
        <v>609</v>
      </c>
      <c r="W11" s="419" t="s">
        <v>23</v>
      </c>
      <c r="X11" s="419" t="s">
        <v>24</v>
      </c>
      <c r="Y11" s="419" t="s">
        <v>25</v>
      </c>
      <c r="Z11" s="419" t="s">
        <v>609</v>
      </c>
      <c r="AA11" s="419" t="s">
        <v>23</v>
      </c>
      <c r="AB11" s="419" t="s">
        <v>24</v>
      </c>
      <c r="AC11" s="419" t="s">
        <v>25</v>
      </c>
      <c r="AD11" s="424" t="s">
        <v>609</v>
      </c>
      <c r="AE11" s="989"/>
      <c r="AF11" s="980"/>
    </row>
    <row r="12" spans="1:32" s="301" customFormat="1" ht="29.45" customHeight="1">
      <c r="A12" s="1105" t="s">
        <v>606</v>
      </c>
      <c r="B12" s="1002" t="s">
        <v>352</v>
      </c>
      <c r="C12" s="1003"/>
      <c r="D12" s="1000"/>
      <c r="E12" s="426">
        <f>+'[2]PLAN DE ACCION ESTRATEGICO'!Z73</f>
        <v>2</v>
      </c>
      <c r="F12" s="420" t="str">
        <f>+'[2]PLAN DE ACCION ESTRATEGICO'!Y73</f>
        <v>No.</v>
      </c>
      <c r="G12" s="990" t="str">
        <f>+'[2]PLAN DE ACCION ESTRATEGICO'!X73</f>
        <v>Acto administrativo aprobado y socializado</v>
      </c>
      <c r="H12" s="991"/>
      <c r="I12" s="1233" t="s">
        <v>350</v>
      </c>
      <c r="J12" s="1234"/>
      <c r="K12" s="474">
        <f>+'[2]PLAN DE ACCION ESTRATEGICO'!AR73</f>
        <v>0.1</v>
      </c>
      <c r="L12" s="474">
        <f>+'[2]PLAN DE ACCION ESTRATEGICO'!AS73</f>
        <v>0.1</v>
      </c>
      <c r="M12" s="474">
        <f>+'[2]PLAN DE ACCION ESTRATEGICO'!AT73</f>
        <v>0.2</v>
      </c>
      <c r="N12" s="475">
        <f>SUM(K12:M12)</f>
        <v>0.4</v>
      </c>
      <c r="O12" s="474">
        <f>+'[2]PLAN DE ACCION ESTRATEGICO'!AU73</f>
        <v>0</v>
      </c>
      <c r="P12" s="474">
        <f>+'[2]PLAN DE ACCION ESTRATEGICO'!AV73</f>
        <v>0</v>
      </c>
      <c r="Q12" s="474">
        <f>+'[2]PLAN DE ACCION ESTRATEGICO'!AW73</f>
        <v>0</v>
      </c>
      <c r="R12" s="475">
        <f>SUM(O12:Q12)</f>
        <v>0</v>
      </c>
      <c r="S12" s="474">
        <f>+'[2]PLAN DE ACCION ESTRATEGICO'!AX73</f>
        <v>0</v>
      </c>
      <c r="T12" s="474">
        <f>+'[2]PLAN DE ACCION ESTRATEGICO'!AY73</f>
        <v>0</v>
      </c>
      <c r="U12" s="474">
        <f>+'[2]PLAN DE ACCION ESTRATEGICO'!AZ73</f>
        <v>0</v>
      </c>
      <c r="V12" s="475">
        <f>SUM(S12:U12)</f>
        <v>0</v>
      </c>
      <c r="W12" s="474">
        <f>+'[2]PLAN DE ACCION ESTRATEGICO'!BA73</f>
        <v>0</v>
      </c>
      <c r="X12" s="474">
        <f>+'[2]PLAN DE ACCION ESTRATEGICO'!BB73</f>
        <v>0</v>
      </c>
      <c r="Y12" s="474">
        <f>+'[2]PLAN DE ACCION ESTRATEGICO'!BC73</f>
        <v>0</v>
      </c>
      <c r="Z12" s="475">
        <f>SUM(W12:Y12)</f>
        <v>0</v>
      </c>
      <c r="AA12" s="474">
        <f>+'[2]PLAN DE ACCION ESTRATEGICO'!BD73</f>
        <v>0</v>
      </c>
      <c r="AB12" s="474">
        <f>+'[2]PLAN DE ACCION ESTRATEGICO'!BE73</f>
        <v>0</v>
      </c>
      <c r="AC12" s="474">
        <f>+'[2]PLAN DE ACCION ESTRATEGICO'!BF73</f>
        <v>0</v>
      </c>
      <c r="AD12" s="475">
        <f>SUM(AA12:AC12)</f>
        <v>0</v>
      </c>
      <c r="AE12" s="476">
        <f>+N12+R12+V12+Z12+AD12</f>
        <v>0.4</v>
      </c>
      <c r="AF12" s="433">
        <f>AE12/E12</f>
        <v>0.2</v>
      </c>
    </row>
    <row r="13" spans="1:32" s="301" customFormat="1" ht="41.1" customHeight="1">
      <c r="A13" s="959"/>
      <c r="B13" s="960"/>
      <c r="C13" s="961"/>
      <c r="D13" s="962"/>
      <c r="E13" s="426">
        <f>+'[2]PLAN DE ACCION ESTRATEGICO'!Z74</f>
        <v>10</v>
      </c>
      <c r="F13" s="420" t="str">
        <f>+'[2]PLAN DE ACCION ESTRATEGICO'!Y74</f>
        <v>No.</v>
      </c>
      <c r="G13" s="990" t="str">
        <f>+'[2]PLAN DE ACCION ESTRATEGICO'!X74</f>
        <v>Acciones de universidad verde ejecutadas</v>
      </c>
      <c r="H13" s="991"/>
      <c r="I13" s="1241"/>
      <c r="J13" s="1242"/>
      <c r="K13" s="474">
        <f>+'[2]PLAN DE ACCION ESTRATEGICO'!AR74</f>
        <v>0</v>
      </c>
      <c r="L13" s="474">
        <f>+'[2]PLAN DE ACCION ESTRATEGICO'!AS74</f>
        <v>0.5</v>
      </c>
      <c r="M13" s="474">
        <f>+'[2]PLAN DE ACCION ESTRATEGICO'!AT74</f>
        <v>0.5</v>
      </c>
      <c r="N13" s="475">
        <f>SUM(K13:M13)</f>
        <v>1</v>
      </c>
      <c r="O13" s="474">
        <f>+'[2]PLAN DE ACCION ESTRATEGICO'!AU74</f>
        <v>0</v>
      </c>
      <c r="P13" s="474">
        <f>+'[2]PLAN DE ACCION ESTRATEGICO'!AV74</f>
        <v>0</v>
      </c>
      <c r="Q13" s="474">
        <f>+'[2]PLAN DE ACCION ESTRATEGICO'!AW74</f>
        <v>0</v>
      </c>
      <c r="R13" s="475">
        <f>SUM(O13:Q13)</f>
        <v>0</v>
      </c>
      <c r="S13" s="474">
        <f>+'[2]PLAN DE ACCION ESTRATEGICO'!AX74</f>
        <v>0</v>
      </c>
      <c r="T13" s="474">
        <f>+'[2]PLAN DE ACCION ESTRATEGICO'!AY74</f>
        <v>0</v>
      </c>
      <c r="U13" s="474">
        <f>+'[2]PLAN DE ACCION ESTRATEGICO'!AZ74</f>
        <v>0</v>
      </c>
      <c r="V13" s="475">
        <f>SUM(S13:U13)</f>
        <v>0</v>
      </c>
      <c r="W13" s="474">
        <f>+'[2]PLAN DE ACCION ESTRATEGICO'!BA74</f>
        <v>0</v>
      </c>
      <c r="X13" s="474">
        <f>+'[2]PLAN DE ACCION ESTRATEGICO'!BB74</f>
        <v>0</v>
      </c>
      <c r="Y13" s="474">
        <f>+'[2]PLAN DE ACCION ESTRATEGICO'!BC74</f>
        <v>0</v>
      </c>
      <c r="Z13" s="475">
        <f>SUM(W13:Y13)</f>
        <v>0</v>
      </c>
      <c r="AA13" s="474">
        <f>+'[2]PLAN DE ACCION ESTRATEGICO'!BD74</f>
        <v>0</v>
      </c>
      <c r="AB13" s="474">
        <f>+'[2]PLAN DE ACCION ESTRATEGICO'!BE74</f>
        <v>0</v>
      </c>
      <c r="AC13" s="474">
        <f>+'[2]PLAN DE ACCION ESTRATEGICO'!BF74</f>
        <v>0</v>
      </c>
      <c r="AD13" s="475">
        <f>SUM(AA13:AC13)</f>
        <v>0</v>
      </c>
      <c r="AE13" s="476">
        <f>+N13+R13+V13+Z13+AD13</f>
        <v>1</v>
      </c>
      <c r="AF13" s="433">
        <f>AE13/E13</f>
        <v>0.1</v>
      </c>
    </row>
    <row r="14" spans="1:32" s="301" customFormat="1" ht="22.5">
      <c r="A14" s="1264" t="s">
        <v>527</v>
      </c>
      <c r="B14" s="1265"/>
      <c r="C14" s="1265"/>
      <c r="D14" s="1265"/>
      <c r="E14" s="1265"/>
      <c r="F14" s="1265"/>
      <c r="G14" s="1265"/>
      <c r="H14" s="1265"/>
      <c r="I14" s="1265"/>
      <c r="J14" s="1266"/>
      <c r="K14" s="1141">
        <f>((N12/$E$12)+(N13/$E$13))/COUNT(N12:N13)</f>
        <v>0.15000000000000002</v>
      </c>
      <c r="L14" s="1142"/>
      <c r="M14" s="1142"/>
      <c r="N14" s="1143"/>
      <c r="O14" s="1141">
        <f>((R12/$E$12)+(R13/$E$13))/COUNT(R12:R13)</f>
        <v>0</v>
      </c>
      <c r="P14" s="1142"/>
      <c r="Q14" s="1142"/>
      <c r="R14" s="1143"/>
      <c r="S14" s="1141">
        <f>((V12/$E$12)+(V13/$E$13))/COUNT(V12:V13)</f>
        <v>0</v>
      </c>
      <c r="T14" s="1142"/>
      <c r="U14" s="1142"/>
      <c r="V14" s="1143"/>
      <c r="W14" s="1141">
        <f>((Z12/$E$12)+(Z13/$E$13))/COUNT(Z12:Z13)</f>
        <v>0</v>
      </c>
      <c r="X14" s="1142"/>
      <c r="Y14" s="1142"/>
      <c r="Z14" s="1143"/>
      <c r="AA14" s="1141">
        <f>((AD12/$E$12)+(AD13/$E$13))/COUNT(AD12:AD13)</f>
        <v>0</v>
      </c>
      <c r="AB14" s="1142"/>
      <c r="AC14" s="1142"/>
      <c r="AD14" s="1143"/>
      <c r="AE14" s="435">
        <f>SUM(K14:AD14)</f>
        <v>0.15000000000000002</v>
      </c>
      <c r="AF14" s="307">
        <f>AVERAGE(AF12:AF13)</f>
        <v>0.15000000000000002</v>
      </c>
    </row>
    <row r="15" spans="1:32" ht="19.5">
      <c r="A15" s="453"/>
      <c r="B15" s="453"/>
      <c r="C15" s="453"/>
      <c r="D15" s="453"/>
      <c r="E15" s="437"/>
      <c r="F15" s="437"/>
      <c r="G15" s="437"/>
      <c r="H15" s="437"/>
      <c r="I15" s="437"/>
      <c r="J15" s="437"/>
      <c r="L15" s="437"/>
      <c r="M15" s="437"/>
      <c r="N15" s="437"/>
      <c r="O15" s="437"/>
      <c r="P15" s="437"/>
      <c r="Q15" s="437"/>
      <c r="R15" s="437"/>
      <c r="S15" s="437"/>
      <c r="T15" s="437"/>
      <c r="U15" s="437"/>
      <c r="V15" s="437"/>
      <c r="W15" s="437"/>
      <c r="X15" s="437"/>
      <c r="Y15" s="437"/>
      <c r="Z15" s="437"/>
      <c r="AA15" s="437"/>
      <c r="AB15" s="437"/>
      <c r="AC15" s="437"/>
      <c r="AD15" s="437"/>
      <c r="AE15" s="438"/>
      <c r="AF15" s="438"/>
    </row>
    <row r="16" spans="1:32">
      <c r="A16" s="440"/>
      <c r="B16" s="439"/>
      <c r="C16" s="439"/>
      <c r="D16" s="439"/>
      <c r="P16" s="441">
        <v>2018</v>
      </c>
      <c r="Q16" s="441">
        <v>2019</v>
      </c>
      <c r="R16" s="441">
        <v>2020</v>
      </c>
      <c r="S16" s="441">
        <v>2021</v>
      </c>
      <c r="T16" s="441">
        <v>2022</v>
      </c>
    </row>
    <row r="17" spans="1:32" ht="15" customHeight="1">
      <c r="A17" s="440"/>
      <c r="B17" s="439" t="s">
        <v>627</v>
      </c>
      <c r="C17" s="439" t="s">
        <v>628</v>
      </c>
      <c r="D17" s="439"/>
      <c r="N17" s="1006" t="s">
        <v>526</v>
      </c>
      <c r="O17" s="1006"/>
      <c r="P17" s="630" t="s">
        <v>961</v>
      </c>
      <c r="Q17" s="300" t="s">
        <v>962</v>
      </c>
      <c r="R17" s="300" t="s">
        <v>963</v>
      </c>
      <c r="S17" s="300" t="s">
        <v>964</v>
      </c>
      <c r="T17" s="300" t="s">
        <v>965</v>
      </c>
    </row>
    <row r="18" spans="1:32">
      <c r="A18" s="440"/>
      <c r="B18" s="439">
        <v>2018</v>
      </c>
      <c r="C18" s="442">
        <f>K14</f>
        <v>0.15000000000000002</v>
      </c>
      <c r="D18" s="439"/>
      <c r="N18" s="1007" t="s">
        <v>525</v>
      </c>
      <c r="O18" s="1007"/>
      <c r="P18" s="299" t="s">
        <v>966</v>
      </c>
      <c r="Q18" s="631" t="s">
        <v>967</v>
      </c>
      <c r="R18" s="299" t="s">
        <v>968</v>
      </c>
      <c r="S18" s="299" t="s">
        <v>969</v>
      </c>
      <c r="T18" s="299" t="s">
        <v>970</v>
      </c>
    </row>
    <row r="19" spans="1:32" ht="15" customHeight="1">
      <c r="A19" s="440"/>
      <c r="B19" s="439">
        <v>2019</v>
      </c>
      <c r="C19" s="442">
        <f>O14</f>
        <v>0</v>
      </c>
      <c r="D19" s="439"/>
      <c r="N19" s="1009" t="s">
        <v>524</v>
      </c>
      <c r="O19" s="1009"/>
      <c r="P19" s="632" t="s">
        <v>523</v>
      </c>
      <c r="Q19" s="298" t="s">
        <v>961</v>
      </c>
      <c r="R19" s="298" t="s">
        <v>962</v>
      </c>
      <c r="S19" s="298" t="s">
        <v>963</v>
      </c>
      <c r="T19" s="298" t="s">
        <v>964</v>
      </c>
    </row>
    <row r="20" spans="1:32" s="315" customFormat="1">
      <c r="A20" s="1263"/>
      <c r="B20" s="439">
        <v>2020</v>
      </c>
      <c r="C20" s="442">
        <f>S14</f>
        <v>0</v>
      </c>
      <c r="D20" s="364"/>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row>
    <row r="21" spans="1:32" s="315" customFormat="1">
      <c r="A21" s="1263"/>
      <c r="B21" s="439">
        <v>2021</v>
      </c>
      <c r="C21" s="442">
        <f>W14</f>
        <v>0</v>
      </c>
      <c r="D21" s="364"/>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row>
    <row r="22" spans="1:32" s="315" customFormat="1">
      <c r="A22" s="1263"/>
      <c r="B22" s="439">
        <v>2022</v>
      </c>
      <c r="C22" s="442">
        <f>AA14</f>
        <v>0</v>
      </c>
      <c r="D22" s="364"/>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row>
    <row r="23" spans="1:32" s="315" customFormat="1">
      <c r="A23" s="1263"/>
      <c r="B23" s="450"/>
      <c r="C23" s="365"/>
      <c r="D23" s="364"/>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row>
    <row r="24" spans="1:32" s="315" customFormat="1">
      <c r="A24" s="1263"/>
      <c r="B24" s="446"/>
      <c r="C24" s="447"/>
      <c r="D24" s="443"/>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row>
    <row r="25" spans="1:32" s="315" customFormat="1">
      <c r="A25" s="1263"/>
      <c r="B25" s="446"/>
      <c r="C25" s="447"/>
      <c r="D25" s="443"/>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row>
    <row r="26" spans="1:32" s="315" customFormat="1">
      <c r="A26" s="1263"/>
      <c r="B26" s="446"/>
      <c r="C26" s="445"/>
      <c r="D26" s="443"/>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row>
    <row r="27" spans="1:32" s="315" customFormat="1">
      <c r="A27" s="1263"/>
      <c r="B27" s="446"/>
      <c r="C27" s="447"/>
      <c r="D27" s="443"/>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row>
    <row r="28" spans="1:32" s="315" customFormat="1">
      <c r="A28" s="1263"/>
      <c r="B28" s="446"/>
      <c r="C28" s="447"/>
      <c r="D28" s="443"/>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row>
    <row r="29" spans="1:32" s="315" customFormat="1">
      <c r="A29" s="1026"/>
      <c r="B29" s="403"/>
      <c r="C29" s="357"/>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row>
    <row r="30" spans="1:32" s="315" customFormat="1">
      <c r="A30" s="1026"/>
      <c r="B30" s="403"/>
      <c r="C30" s="358"/>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row>
    <row r="31" spans="1:32" s="315" customFormat="1">
      <c r="A31" s="1026"/>
      <c r="B31" s="403"/>
      <c r="C31" s="358"/>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row>
    <row r="32" spans="1:32" s="315" customFormat="1">
      <c r="A32" s="1026"/>
      <c r="B32" s="403"/>
      <c r="C32" s="357"/>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row>
    <row r="33" spans="1:32" s="315" customFormat="1">
      <c r="A33" s="1026"/>
      <c r="B33" s="403"/>
      <c r="C33" s="358"/>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row>
    <row r="34" spans="1:32" s="315" customFormat="1">
      <c r="A34" s="1026"/>
      <c r="B34" s="403"/>
      <c r="C34" s="358"/>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row>
    <row r="35" spans="1:32">
      <c r="A35" s="1062" t="s">
        <v>608</v>
      </c>
      <c r="B35" s="1063"/>
      <c r="C35" s="1063"/>
      <c r="D35" s="1063"/>
      <c r="E35" s="1063"/>
      <c r="F35" s="1063"/>
      <c r="G35" s="1063"/>
      <c r="H35" s="1063"/>
      <c r="I35" s="1063"/>
      <c r="J35" s="1063"/>
      <c r="K35" s="1063"/>
      <c r="L35" s="1063"/>
      <c r="M35" s="1063"/>
      <c r="N35" s="1063"/>
      <c r="O35" s="1063"/>
      <c r="P35" s="1063"/>
      <c r="Q35" s="1063"/>
      <c r="R35" s="1063"/>
      <c r="S35" s="1063"/>
      <c r="T35" s="1063"/>
      <c r="U35" s="1063"/>
      <c r="V35" s="1063"/>
      <c r="W35" s="1063"/>
      <c r="X35" s="1063"/>
      <c r="Y35" s="1063"/>
      <c r="Z35" s="1063"/>
      <c r="AA35" s="1063"/>
      <c r="AB35" s="1063"/>
      <c r="AC35" s="1063"/>
      <c r="AD35" s="1063"/>
      <c r="AE35" s="1063"/>
      <c r="AF35" s="1063"/>
    </row>
    <row r="36" spans="1:32" ht="15" customHeight="1">
      <c r="A36" s="1010" t="s">
        <v>522</v>
      </c>
      <c r="B36" s="1011"/>
      <c r="C36" s="1064" t="s">
        <v>633</v>
      </c>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row>
    <row r="37" spans="1:32">
      <c r="A37" s="1012"/>
      <c r="B37" s="1013"/>
      <c r="C37" s="1064"/>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row>
    <row r="38" spans="1:32">
      <c r="A38" s="1012"/>
      <c r="B38" s="1013"/>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row>
    <row r="39" spans="1:32">
      <c r="A39" s="1012"/>
      <c r="B39" s="1013"/>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row>
    <row r="40" spans="1:32">
      <c r="A40" s="1012"/>
      <c r="B40" s="1013"/>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row>
    <row r="41" spans="1:32">
      <c r="A41" s="1014"/>
      <c r="B41" s="1015"/>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row>
    <row r="42" spans="1:32" ht="15" customHeight="1">
      <c r="A42" s="1010" t="s">
        <v>521</v>
      </c>
      <c r="B42" s="1011"/>
      <c r="C42" s="1064" t="s">
        <v>634</v>
      </c>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row>
    <row r="43" spans="1:32">
      <c r="A43" s="1012"/>
      <c r="B43" s="1013"/>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row>
    <row r="44" spans="1:32">
      <c r="A44" s="1012"/>
      <c r="B44" s="1013"/>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row>
    <row r="45" spans="1:32">
      <c r="A45" s="1012"/>
      <c r="B45" s="1013"/>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row>
    <row r="46" spans="1:32">
      <c r="A46" s="1012"/>
      <c r="B46" s="1013"/>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row>
    <row r="47" spans="1:32">
      <c r="A47" s="1012"/>
      <c r="B47" s="1013"/>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row>
    <row r="48" spans="1:32">
      <c r="A48" s="1014"/>
      <c r="B48" s="1015"/>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row>
    <row r="49" spans="1:32" ht="15" customHeight="1">
      <c r="A49" s="1010" t="s">
        <v>520</v>
      </c>
      <c r="B49" s="1011"/>
      <c r="C49" s="1064" t="s">
        <v>653</v>
      </c>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row>
    <row r="50" spans="1:32">
      <c r="A50" s="1012"/>
      <c r="B50" s="1013"/>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row>
    <row r="51" spans="1:32">
      <c r="A51" s="1012"/>
      <c r="B51" s="1013"/>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row>
    <row r="52" spans="1:32">
      <c r="A52" s="1012"/>
      <c r="B52" s="1013"/>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row>
    <row r="53" spans="1:32">
      <c r="A53" s="1012"/>
      <c r="B53" s="1013"/>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row>
    <row r="54" spans="1:32">
      <c r="A54" s="1012"/>
      <c r="B54" s="1013"/>
      <c r="C54" s="1064"/>
      <c r="D54" s="1064"/>
      <c r="E54" s="1064"/>
      <c r="F54" s="1064"/>
      <c r="G54" s="1064"/>
      <c r="H54" s="1064"/>
      <c r="I54" s="1064"/>
      <c r="J54" s="1064"/>
      <c r="K54" s="1064"/>
      <c r="L54" s="1064"/>
      <c r="M54" s="1064"/>
      <c r="N54" s="1064"/>
      <c r="O54" s="1064"/>
      <c r="P54" s="1064"/>
      <c r="Q54" s="1064"/>
      <c r="R54" s="1064"/>
      <c r="S54" s="1064"/>
      <c r="T54" s="1064"/>
      <c r="U54" s="1064"/>
      <c r="V54" s="1064"/>
      <c r="W54" s="1064"/>
      <c r="X54" s="1064"/>
      <c r="Y54" s="1064"/>
      <c r="Z54" s="1064"/>
      <c r="AA54" s="1064"/>
      <c r="AB54" s="1064"/>
      <c r="AC54" s="1064"/>
      <c r="AD54" s="1064"/>
      <c r="AE54" s="1064"/>
      <c r="AF54" s="1064"/>
    </row>
    <row r="55" spans="1:32">
      <c r="A55" s="297" t="s">
        <v>256</v>
      </c>
      <c r="B55" s="297"/>
      <c r="C55" s="297"/>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row>
    <row r="56" spans="1:32">
      <c r="A56" s="296" t="s">
        <v>519</v>
      </c>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row>
    <row r="57" spans="1:32" s="429" customFormat="1"/>
    <row r="58" spans="1:32">
      <c r="A58" s="295" t="s">
        <v>635</v>
      </c>
    </row>
  </sheetData>
  <mergeCells count="62">
    <mergeCell ref="A1:AF1"/>
    <mergeCell ref="A3:AF3"/>
    <mergeCell ref="A4:AF4"/>
    <mergeCell ref="A5:D5"/>
    <mergeCell ref="E5:L5"/>
    <mergeCell ref="M5:P5"/>
    <mergeCell ref="Q5:T5"/>
    <mergeCell ref="U5:X5"/>
    <mergeCell ref="Y5:AB5"/>
    <mergeCell ref="AC5:AF5"/>
    <mergeCell ref="A9:D9"/>
    <mergeCell ref="E9:L9"/>
    <mergeCell ref="M9:T9"/>
    <mergeCell ref="A6:D6"/>
    <mergeCell ref="E6:L6"/>
    <mergeCell ref="M6:P6"/>
    <mergeCell ref="Q6:T6"/>
    <mergeCell ref="AC6:AF6"/>
    <mergeCell ref="A7:D8"/>
    <mergeCell ref="E7:L8"/>
    <mergeCell ref="M7:T8"/>
    <mergeCell ref="U7:AF7"/>
    <mergeCell ref="U6:X6"/>
    <mergeCell ref="Y6:AB6"/>
    <mergeCell ref="AF10:AF11"/>
    <mergeCell ref="A10:D11"/>
    <mergeCell ref="E10:E11"/>
    <mergeCell ref="F10:F11"/>
    <mergeCell ref="G10:H11"/>
    <mergeCell ref="I10:J11"/>
    <mergeCell ref="K10:N10"/>
    <mergeCell ref="O10:R10"/>
    <mergeCell ref="S10:V10"/>
    <mergeCell ref="W10:Z10"/>
    <mergeCell ref="AA10:AD10"/>
    <mergeCell ref="AE10:AE11"/>
    <mergeCell ref="B12:D13"/>
    <mergeCell ref="G12:H12"/>
    <mergeCell ref="I12:J13"/>
    <mergeCell ref="G13:H13"/>
    <mergeCell ref="A14:J14"/>
    <mergeCell ref="A12:A13"/>
    <mergeCell ref="A49:B54"/>
    <mergeCell ref="N19:O19"/>
    <mergeCell ref="A20:A22"/>
    <mergeCell ref="A23:A25"/>
    <mergeCell ref="A26:A28"/>
    <mergeCell ref="A29:A31"/>
    <mergeCell ref="A32:A34"/>
    <mergeCell ref="A36:B41"/>
    <mergeCell ref="A42:B48"/>
    <mergeCell ref="A35:AF35"/>
    <mergeCell ref="C36:AF41"/>
    <mergeCell ref="C42:AF48"/>
    <mergeCell ref="C49:AF54"/>
    <mergeCell ref="S14:V14"/>
    <mergeCell ref="W14:Z14"/>
    <mergeCell ref="AA14:AD14"/>
    <mergeCell ref="N17:O17"/>
    <mergeCell ref="N18:O18"/>
    <mergeCell ref="K14:N14"/>
    <mergeCell ref="O14:R14"/>
  </mergeCells>
  <conditionalFormatting sqref="AF14">
    <cfRule type="cellIs" dxfId="39" priority="1" operator="between">
      <formula>0.2</formula>
      <formula>0.35</formula>
    </cfRule>
    <cfRule type="cellIs" dxfId="38" priority="2" operator="between">
      <formula>0.35</formula>
      <formula>0.4</formula>
    </cfRule>
    <cfRule type="cellIs" dxfId="37" priority="3" operator="between">
      <formula>0.15</formula>
      <formula>0.2</formula>
    </cfRule>
    <cfRule type="cellIs" dxfId="36" priority="4" operator="between">
      <formula>0.1</formula>
      <formula>0.15</formula>
    </cfRule>
    <cfRule type="cellIs" dxfId="35" priority="5" operator="lessThan">
      <formula>10%</formula>
    </cfRule>
  </conditionalFormatting>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58"/>
  <sheetViews>
    <sheetView showGridLines="0" topLeftCell="A10" zoomScale="80" zoomScaleNormal="80" workbookViewId="0">
      <selection activeCell="R31" sqref="R31"/>
    </sheetView>
  </sheetViews>
  <sheetFormatPr baseColWidth="10" defaultColWidth="11.5546875" defaultRowHeight="15"/>
  <cols>
    <col min="1" max="1" width="9.88671875" style="429" bestFit="1" customWidth="1"/>
    <col min="2" max="2" width="9.33203125" style="429" bestFit="1" customWidth="1"/>
    <col min="3" max="3" width="8.88671875" style="429" bestFit="1" customWidth="1"/>
    <col min="4" max="4" width="10.88671875" style="429" bestFit="1" customWidth="1"/>
    <col min="5" max="6" width="8.5546875" style="429" bestFit="1" customWidth="1"/>
    <col min="7" max="7" width="10.33203125" style="429" bestFit="1" customWidth="1"/>
    <col min="8" max="8" width="10.109375" style="429" bestFit="1" customWidth="1"/>
    <col min="9" max="9" width="10.5546875" style="429" bestFit="1" customWidth="1"/>
    <col min="10" max="10" width="9" style="429" bestFit="1" customWidth="1"/>
    <col min="11" max="11" width="9.6640625" style="429" bestFit="1" customWidth="1"/>
    <col min="12" max="12" width="7.5546875" style="429" bestFit="1" customWidth="1"/>
    <col min="13" max="13" width="7.6640625" style="429" bestFit="1" customWidth="1"/>
    <col min="14" max="14" width="8.88671875" style="429" bestFit="1" customWidth="1"/>
    <col min="15" max="16" width="8.88671875" style="429" customWidth="1"/>
    <col min="17" max="17" width="13.6640625" style="429" customWidth="1"/>
    <col min="18" max="18" width="11.88671875" style="429" customWidth="1"/>
    <col min="19" max="16384" width="11.5546875" style="429"/>
  </cols>
  <sheetData>
    <row r="2" spans="1:32" s="295" customFormat="1" ht="154.5" customHeight="1">
      <c r="A2" s="948" t="s">
        <v>533</v>
      </c>
      <c r="B2" s="948"/>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48"/>
      <c r="AC2" s="948"/>
      <c r="AD2" s="948"/>
      <c r="AE2" s="948"/>
      <c r="AF2" s="948"/>
    </row>
    <row r="3" spans="1:32" s="295" customFormat="1"/>
    <row r="4" spans="1:32" s="295" customFormat="1" ht="15" customHeight="1">
      <c r="A4" s="1268" t="s">
        <v>0</v>
      </c>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70"/>
    </row>
    <row r="5" spans="1:32" s="295" customFormat="1" ht="44.25" customHeight="1">
      <c r="A5" s="1040" t="s">
        <v>26</v>
      </c>
      <c r="B5" s="1041"/>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2"/>
    </row>
    <row r="6" spans="1:32" s="295" customFormat="1" ht="15" customHeight="1">
      <c r="A6" s="952" t="s">
        <v>1</v>
      </c>
      <c r="B6" s="952"/>
      <c r="C6" s="952"/>
      <c r="D6" s="952"/>
      <c r="E6" s="953" t="s">
        <v>2</v>
      </c>
      <c r="F6" s="953"/>
      <c r="G6" s="953"/>
      <c r="H6" s="953"/>
      <c r="I6" s="953"/>
      <c r="J6" s="953"/>
      <c r="K6" s="953"/>
      <c r="L6" s="953"/>
      <c r="M6" s="954" t="s">
        <v>3</v>
      </c>
      <c r="N6" s="954"/>
      <c r="O6" s="954"/>
      <c r="P6" s="954"/>
      <c r="Q6" s="1271" t="s">
        <v>590</v>
      </c>
      <c r="R6" s="1272"/>
      <c r="S6" s="1272"/>
      <c r="T6" s="1273"/>
      <c r="U6" s="956" t="s">
        <v>591</v>
      </c>
      <c r="V6" s="956"/>
      <c r="W6" s="956"/>
      <c r="X6" s="956"/>
      <c r="Y6" s="957" t="s">
        <v>5</v>
      </c>
      <c r="Z6" s="957"/>
      <c r="AA6" s="957"/>
      <c r="AB6" s="957"/>
      <c r="AC6" s="958" t="s">
        <v>6</v>
      </c>
      <c r="AD6" s="958"/>
      <c r="AE6" s="958"/>
      <c r="AF6" s="958"/>
    </row>
    <row r="7" spans="1:32" s="305" customFormat="1" ht="138.6" customHeight="1">
      <c r="A7" s="966" t="s">
        <v>141</v>
      </c>
      <c r="B7" s="966"/>
      <c r="C7" s="966"/>
      <c r="D7" s="966"/>
      <c r="E7" s="967" t="s">
        <v>623</v>
      </c>
      <c r="F7" s="967"/>
      <c r="G7" s="967"/>
      <c r="H7" s="967"/>
      <c r="I7" s="967"/>
      <c r="J7" s="967"/>
      <c r="K7" s="967"/>
      <c r="L7" s="967"/>
      <c r="M7" s="967" t="s">
        <v>153</v>
      </c>
      <c r="N7" s="967"/>
      <c r="O7" s="967"/>
      <c r="P7" s="967"/>
      <c r="Q7" s="990" t="s">
        <v>624</v>
      </c>
      <c r="R7" s="1089"/>
      <c r="S7" s="1089"/>
      <c r="T7" s="991"/>
      <c r="U7" s="968" t="s">
        <v>625</v>
      </c>
      <c r="V7" s="968"/>
      <c r="W7" s="968"/>
      <c r="X7" s="968"/>
      <c r="Y7" s="968" t="s">
        <v>144</v>
      </c>
      <c r="Z7" s="968"/>
      <c r="AA7" s="968"/>
      <c r="AB7" s="968"/>
      <c r="AC7" s="968" t="s">
        <v>626</v>
      </c>
      <c r="AD7" s="968"/>
      <c r="AE7" s="968"/>
      <c r="AF7" s="968"/>
    </row>
    <row r="8" spans="1:32" s="295" customFormat="1" ht="15" customHeight="1">
      <c r="A8" s="969" t="s">
        <v>7</v>
      </c>
      <c r="B8" s="969"/>
      <c r="C8" s="969"/>
      <c r="D8" s="969"/>
      <c r="E8" s="971" t="s">
        <v>8</v>
      </c>
      <c r="F8" s="971"/>
      <c r="G8" s="971"/>
      <c r="H8" s="971"/>
      <c r="I8" s="971"/>
      <c r="J8" s="971"/>
      <c r="K8" s="971"/>
      <c r="L8" s="971"/>
      <c r="M8" s="973" t="s">
        <v>12</v>
      </c>
      <c r="N8" s="973"/>
      <c r="O8" s="973"/>
      <c r="P8" s="973"/>
      <c r="Q8" s="973"/>
      <c r="R8" s="973"/>
      <c r="S8" s="973"/>
      <c r="T8" s="974"/>
      <c r="U8" s="977" t="s">
        <v>4</v>
      </c>
      <c r="V8" s="978"/>
      <c r="W8" s="978"/>
      <c r="X8" s="978"/>
      <c r="Y8" s="978"/>
      <c r="Z8" s="978"/>
      <c r="AA8" s="978"/>
      <c r="AB8" s="978"/>
      <c r="AC8" s="978"/>
      <c r="AD8" s="978"/>
      <c r="AE8" s="978"/>
      <c r="AF8" s="978"/>
    </row>
    <row r="9" spans="1:32" s="295" customFormat="1" ht="39.6" customHeight="1">
      <c r="A9" s="970"/>
      <c r="B9" s="970"/>
      <c r="C9" s="970"/>
      <c r="D9" s="970"/>
      <c r="E9" s="972"/>
      <c r="F9" s="972"/>
      <c r="G9" s="972"/>
      <c r="H9" s="972"/>
      <c r="I9" s="972"/>
      <c r="J9" s="972"/>
      <c r="K9" s="972"/>
      <c r="L9" s="972"/>
      <c r="M9" s="975"/>
      <c r="N9" s="975"/>
      <c r="O9" s="975"/>
      <c r="P9" s="975"/>
      <c r="Q9" s="975"/>
      <c r="R9" s="975"/>
      <c r="S9" s="975"/>
      <c r="T9" s="976"/>
      <c r="U9" s="430" t="s">
        <v>592</v>
      </c>
      <c r="V9" s="430" t="s">
        <v>593</v>
      </c>
      <c r="W9" s="430" t="s">
        <v>594</v>
      </c>
      <c r="X9" s="430" t="s">
        <v>595</v>
      </c>
      <c r="Y9" s="430" t="s">
        <v>596</v>
      </c>
      <c r="Z9" s="430" t="s">
        <v>597</v>
      </c>
      <c r="AA9" s="430" t="s">
        <v>598</v>
      </c>
      <c r="AB9" s="430" t="s">
        <v>599</v>
      </c>
      <c r="AC9" s="431" t="s">
        <v>600</v>
      </c>
      <c r="AD9" s="431" t="s">
        <v>601</v>
      </c>
      <c r="AE9" s="430" t="s">
        <v>602</v>
      </c>
      <c r="AF9" s="431" t="s">
        <v>603</v>
      </c>
    </row>
    <row r="10" spans="1:32" s="295" customFormat="1" ht="38.25" customHeight="1">
      <c r="A10" s="1004" t="s">
        <v>180</v>
      </c>
      <c r="B10" s="1005"/>
      <c r="C10" s="1005"/>
      <c r="D10" s="1001"/>
      <c r="E10" s="960" t="s">
        <v>181</v>
      </c>
      <c r="F10" s="961"/>
      <c r="G10" s="961"/>
      <c r="H10" s="961"/>
      <c r="I10" s="961"/>
      <c r="J10" s="961"/>
      <c r="K10" s="961"/>
      <c r="L10" s="962"/>
      <c r="M10" s="963" t="s">
        <v>22</v>
      </c>
      <c r="N10" s="964"/>
      <c r="O10" s="964"/>
      <c r="P10" s="964"/>
      <c r="Q10" s="964"/>
      <c r="R10" s="964"/>
      <c r="S10" s="964"/>
      <c r="T10" s="965"/>
      <c r="U10" s="428"/>
      <c r="V10" s="420"/>
      <c r="W10" s="420" t="s">
        <v>30</v>
      </c>
      <c r="X10" s="420"/>
      <c r="Y10" s="422"/>
      <c r="Z10" s="420"/>
      <c r="AA10" s="420"/>
      <c r="AB10" s="420"/>
      <c r="AC10" s="428"/>
      <c r="AD10" s="422"/>
      <c r="AE10" s="422" t="s">
        <v>30</v>
      </c>
      <c r="AF10" s="420"/>
    </row>
    <row r="11" spans="1:32" s="301" customFormat="1" ht="15" customHeight="1">
      <c r="A11" s="981" t="s">
        <v>500</v>
      </c>
      <c r="B11" s="981"/>
      <c r="C11" s="981"/>
      <c r="D11" s="981"/>
      <c r="E11" s="982" t="s">
        <v>530</v>
      </c>
      <c r="F11" s="984" t="s">
        <v>10</v>
      </c>
      <c r="G11" s="985" t="s">
        <v>529</v>
      </c>
      <c r="H11" s="985"/>
      <c r="I11" s="986" t="s">
        <v>528</v>
      </c>
      <c r="J11" s="986"/>
      <c r="K11" s="987">
        <v>2018</v>
      </c>
      <c r="L11" s="988"/>
      <c r="M11" s="988"/>
      <c r="N11" s="988"/>
      <c r="O11" s="988">
        <v>2019</v>
      </c>
      <c r="P11" s="988"/>
      <c r="Q11" s="988"/>
      <c r="R11" s="988"/>
      <c r="S11" s="988">
        <v>2020</v>
      </c>
      <c r="T11" s="988"/>
      <c r="U11" s="988"/>
      <c r="V11" s="988"/>
      <c r="W11" s="988">
        <v>2021</v>
      </c>
      <c r="X11" s="988"/>
      <c r="Y11" s="988"/>
      <c r="Z11" s="988"/>
      <c r="AA11" s="988">
        <v>2022</v>
      </c>
      <c r="AB11" s="988"/>
      <c r="AC11" s="988"/>
      <c r="AD11" s="988"/>
      <c r="AE11" s="989" t="s">
        <v>534</v>
      </c>
      <c r="AF11" s="979" t="s">
        <v>607</v>
      </c>
    </row>
    <row r="12" spans="1:32" s="301" customFormat="1" ht="15" customHeight="1">
      <c r="A12" s="981"/>
      <c r="B12" s="981"/>
      <c r="C12" s="981"/>
      <c r="D12" s="981"/>
      <c r="E12" s="983"/>
      <c r="F12" s="984"/>
      <c r="G12" s="985"/>
      <c r="H12" s="985"/>
      <c r="I12" s="986"/>
      <c r="J12" s="986"/>
      <c r="K12" s="419" t="s">
        <v>23</v>
      </c>
      <c r="L12" s="419" t="s">
        <v>24</v>
      </c>
      <c r="M12" s="419" t="s">
        <v>25</v>
      </c>
      <c r="N12" s="419" t="s">
        <v>609</v>
      </c>
      <c r="O12" s="419" t="s">
        <v>23</v>
      </c>
      <c r="P12" s="419" t="s">
        <v>24</v>
      </c>
      <c r="Q12" s="419" t="s">
        <v>25</v>
      </c>
      <c r="R12" s="419" t="s">
        <v>609</v>
      </c>
      <c r="S12" s="419" t="s">
        <v>23</v>
      </c>
      <c r="T12" s="419" t="s">
        <v>24</v>
      </c>
      <c r="U12" s="419" t="s">
        <v>25</v>
      </c>
      <c r="V12" s="419" t="s">
        <v>609</v>
      </c>
      <c r="W12" s="419" t="s">
        <v>23</v>
      </c>
      <c r="X12" s="419" t="s">
        <v>24</v>
      </c>
      <c r="Y12" s="419" t="s">
        <v>25</v>
      </c>
      <c r="Z12" s="419" t="s">
        <v>609</v>
      </c>
      <c r="AA12" s="419" t="s">
        <v>23</v>
      </c>
      <c r="AB12" s="419" t="s">
        <v>24</v>
      </c>
      <c r="AC12" s="419" t="s">
        <v>25</v>
      </c>
      <c r="AD12" s="424" t="s">
        <v>609</v>
      </c>
      <c r="AE12" s="989"/>
      <c r="AF12" s="980"/>
    </row>
    <row r="13" spans="1:32" s="301" customFormat="1" ht="30" customHeight="1">
      <c r="A13" s="1105" t="s">
        <v>606</v>
      </c>
      <c r="B13" s="1002" t="s">
        <v>182</v>
      </c>
      <c r="C13" s="1003"/>
      <c r="D13" s="1000"/>
      <c r="E13" s="426">
        <f>+'[2]PLAN DE ACCION ESTRATEGICO'!Z75</f>
        <v>22000</v>
      </c>
      <c r="F13" s="420" t="str">
        <f>+'[2]PLAN DE ACCION ESTRATEGICO'!Y75</f>
        <v>No.</v>
      </c>
      <c r="G13" s="990" t="str">
        <f>+'[2]PLAN DE ACCION ESTRATEGICO'!X75</f>
        <v>Estudiantes universitarios beneficiados</v>
      </c>
      <c r="H13" s="991"/>
      <c r="I13" s="1233" t="s">
        <v>184</v>
      </c>
      <c r="J13" s="1234"/>
      <c r="K13" s="477">
        <f>+'[2]PLAN DE ACCION ESTRATEGICO'!AR75</f>
        <v>0</v>
      </c>
      <c r="L13" s="477">
        <f>+'[2]PLAN DE ACCION ESTRATEGICO'!AS75</f>
        <v>4729</v>
      </c>
      <c r="M13" s="477">
        <f>+'[2]PLAN DE ACCION ESTRATEGICO'!AT75</f>
        <v>770</v>
      </c>
      <c r="N13" s="478">
        <f t="shared" ref="N13:N18" si="0">SUM(K13:M13)</f>
        <v>5499</v>
      </c>
      <c r="O13" s="477">
        <f>+'[2]PLAN DE ACCION ESTRATEGICO'!AU75</f>
        <v>0</v>
      </c>
      <c r="P13" s="477">
        <f>+'[2]PLAN DE ACCION ESTRATEGICO'!AV75</f>
        <v>0</v>
      </c>
      <c r="Q13" s="477">
        <f>+'[2]PLAN DE ACCION ESTRATEGICO'!AW75</f>
        <v>0</v>
      </c>
      <c r="R13" s="478">
        <f t="shared" ref="R13:R18" si="1">SUM(O13:Q13)</f>
        <v>0</v>
      </c>
      <c r="S13" s="477">
        <f>+'[2]PLAN DE ACCION ESTRATEGICO'!AX75</f>
        <v>0</v>
      </c>
      <c r="T13" s="477">
        <f>+'[2]PLAN DE ACCION ESTRATEGICO'!AY75</f>
        <v>0</v>
      </c>
      <c r="U13" s="477">
        <f>+'[2]PLAN DE ACCION ESTRATEGICO'!AZ75</f>
        <v>0</v>
      </c>
      <c r="V13" s="478">
        <f t="shared" ref="V13:V18" si="2">SUM(S13:U13)</f>
        <v>0</v>
      </c>
      <c r="W13" s="477">
        <f>+'[2]PLAN DE ACCION ESTRATEGICO'!BA75</f>
        <v>0</v>
      </c>
      <c r="X13" s="477">
        <f>+'[2]PLAN DE ACCION ESTRATEGICO'!BB75</f>
        <v>0</v>
      </c>
      <c r="Y13" s="477">
        <f>+'[2]PLAN DE ACCION ESTRATEGICO'!BC75</f>
        <v>0</v>
      </c>
      <c r="Z13" s="478">
        <f t="shared" ref="Z13:Z18" si="3">SUM(W13:Y13)</f>
        <v>0</v>
      </c>
      <c r="AA13" s="477">
        <f>+'[2]PLAN DE ACCION ESTRATEGICO'!BD75</f>
        <v>0</v>
      </c>
      <c r="AB13" s="477">
        <f>+'[2]PLAN DE ACCION ESTRATEGICO'!BE75</f>
        <v>0</v>
      </c>
      <c r="AC13" s="477">
        <f>+'[2]PLAN DE ACCION ESTRATEGICO'!BF75</f>
        <v>0</v>
      </c>
      <c r="AD13" s="478">
        <f t="shared" ref="AD13:AD18" si="4">SUM(AA13:AC13)</f>
        <v>0</v>
      </c>
      <c r="AE13" s="479">
        <f t="shared" ref="AE13:AE18" si="5">+N13+R13+V13+Z13+AD13</f>
        <v>5499</v>
      </c>
      <c r="AF13" s="433">
        <f t="shared" ref="AF13:AF18" si="6">AE13/E13</f>
        <v>0.24995454545454546</v>
      </c>
    </row>
    <row r="14" spans="1:32" s="301" customFormat="1" ht="30" customHeight="1">
      <c r="A14" s="1114"/>
      <c r="B14" s="1004"/>
      <c r="C14" s="1005"/>
      <c r="D14" s="1001"/>
      <c r="E14" s="426">
        <f>+'[2]PLAN DE ACCION ESTRATEGICO'!Z76</f>
        <v>850</v>
      </c>
      <c r="F14" s="420" t="str">
        <f>+'[2]PLAN DE ACCION ESTRATEGICO'!Y76</f>
        <v>No.</v>
      </c>
      <c r="G14" s="990" t="str">
        <f>+'[2]PLAN DE ACCION ESTRATEGICO'!X76</f>
        <v>Docentes universitarios beneficiados</v>
      </c>
      <c r="H14" s="991"/>
      <c r="I14" s="1241"/>
      <c r="J14" s="1242"/>
      <c r="K14" s="477">
        <f>+'[2]PLAN DE ACCION ESTRATEGICO'!AR76</f>
        <v>0</v>
      </c>
      <c r="L14" s="477">
        <f>+'[2]PLAN DE ACCION ESTRATEGICO'!AS76</f>
        <v>176</v>
      </c>
      <c r="M14" s="477">
        <f>+'[2]PLAN DE ACCION ESTRATEGICO'!AT76</f>
        <v>27</v>
      </c>
      <c r="N14" s="478">
        <f t="shared" si="0"/>
        <v>203</v>
      </c>
      <c r="O14" s="477">
        <f>+'[2]PLAN DE ACCION ESTRATEGICO'!AU76</f>
        <v>0</v>
      </c>
      <c r="P14" s="477">
        <f>+'[2]PLAN DE ACCION ESTRATEGICO'!AV76</f>
        <v>0</v>
      </c>
      <c r="Q14" s="477">
        <f>+'[2]PLAN DE ACCION ESTRATEGICO'!AW76</f>
        <v>0</v>
      </c>
      <c r="R14" s="478">
        <f t="shared" si="1"/>
        <v>0</v>
      </c>
      <c r="S14" s="477">
        <f>+'[2]PLAN DE ACCION ESTRATEGICO'!AX76</f>
        <v>0</v>
      </c>
      <c r="T14" s="477">
        <f>+'[2]PLAN DE ACCION ESTRATEGICO'!AY76</f>
        <v>0</v>
      </c>
      <c r="U14" s="477">
        <f>+'[2]PLAN DE ACCION ESTRATEGICO'!AZ76</f>
        <v>0</v>
      </c>
      <c r="V14" s="478">
        <f t="shared" si="2"/>
        <v>0</v>
      </c>
      <c r="W14" s="477">
        <f>+'[2]PLAN DE ACCION ESTRATEGICO'!BA76</f>
        <v>0</v>
      </c>
      <c r="X14" s="477">
        <f>+'[2]PLAN DE ACCION ESTRATEGICO'!BB76</f>
        <v>0</v>
      </c>
      <c r="Y14" s="477">
        <f>+'[2]PLAN DE ACCION ESTRATEGICO'!BC76</f>
        <v>0</v>
      </c>
      <c r="Z14" s="478">
        <f t="shared" si="3"/>
        <v>0</v>
      </c>
      <c r="AA14" s="477">
        <f>+'[2]PLAN DE ACCION ESTRATEGICO'!BD76</f>
        <v>0</v>
      </c>
      <c r="AB14" s="477">
        <f>+'[2]PLAN DE ACCION ESTRATEGICO'!BE76</f>
        <v>0</v>
      </c>
      <c r="AC14" s="477">
        <f>+'[2]PLAN DE ACCION ESTRATEGICO'!BF76</f>
        <v>0</v>
      </c>
      <c r="AD14" s="478">
        <f t="shared" si="4"/>
        <v>0</v>
      </c>
      <c r="AE14" s="479">
        <f t="shared" si="5"/>
        <v>203</v>
      </c>
      <c r="AF14" s="433">
        <f t="shared" si="6"/>
        <v>0.23882352941176471</v>
      </c>
    </row>
    <row r="15" spans="1:32" s="301" customFormat="1" ht="30" customHeight="1">
      <c r="A15" s="1114"/>
      <c r="B15" s="1004"/>
      <c r="C15" s="1005"/>
      <c r="D15" s="1001"/>
      <c r="E15" s="426">
        <f>+'[2]PLAN DE ACCION ESTRATEGICO'!Z77</f>
        <v>6825</v>
      </c>
      <c r="F15" s="420" t="str">
        <f>+'[2]PLAN DE ACCION ESTRATEGICO'!Y77</f>
        <v>No.</v>
      </c>
      <c r="G15" s="990" t="str">
        <f>+'[2]PLAN DE ACCION ESTRATEGICO'!X77</f>
        <v>Estudiantes de educación media beneficiados</v>
      </c>
      <c r="H15" s="991"/>
      <c r="I15" s="1241"/>
      <c r="J15" s="1242"/>
      <c r="K15" s="477">
        <f>+'[2]PLAN DE ACCION ESTRATEGICO'!AR77</f>
        <v>0</v>
      </c>
      <c r="L15" s="477">
        <f>+'[2]PLAN DE ACCION ESTRATEGICO'!AS77</f>
        <v>982</v>
      </c>
      <c r="M15" s="477">
        <f>+'[2]PLAN DE ACCION ESTRATEGICO'!AT77</f>
        <v>383</v>
      </c>
      <c r="N15" s="478">
        <f t="shared" si="0"/>
        <v>1365</v>
      </c>
      <c r="O15" s="477">
        <f>+'[2]PLAN DE ACCION ESTRATEGICO'!AU77</f>
        <v>0</v>
      </c>
      <c r="P15" s="477">
        <f>+'[2]PLAN DE ACCION ESTRATEGICO'!AV77</f>
        <v>0</v>
      </c>
      <c r="Q15" s="477">
        <f>+'[2]PLAN DE ACCION ESTRATEGICO'!AW77</f>
        <v>0</v>
      </c>
      <c r="R15" s="478">
        <f t="shared" si="1"/>
        <v>0</v>
      </c>
      <c r="S15" s="477">
        <f>+'[2]PLAN DE ACCION ESTRATEGICO'!AX77</f>
        <v>0</v>
      </c>
      <c r="T15" s="477">
        <f>+'[2]PLAN DE ACCION ESTRATEGICO'!AY77</f>
        <v>0</v>
      </c>
      <c r="U15" s="477">
        <f>+'[2]PLAN DE ACCION ESTRATEGICO'!AZ77</f>
        <v>0</v>
      </c>
      <c r="V15" s="478">
        <f t="shared" si="2"/>
        <v>0</v>
      </c>
      <c r="W15" s="477">
        <f>+'[2]PLAN DE ACCION ESTRATEGICO'!BA77</f>
        <v>0</v>
      </c>
      <c r="X15" s="477">
        <f>+'[2]PLAN DE ACCION ESTRATEGICO'!BB77</f>
        <v>0</v>
      </c>
      <c r="Y15" s="477">
        <f>+'[2]PLAN DE ACCION ESTRATEGICO'!BC77</f>
        <v>0</v>
      </c>
      <c r="Z15" s="478">
        <f t="shared" si="3"/>
        <v>0</v>
      </c>
      <c r="AA15" s="477">
        <f>+'[2]PLAN DE ACCION ESTRATEGICO'!BD77</f>
        <v>0</v>
      </c>
      <c r="AB15" s="477">
        <f>+'[2]PLAN DE ACCION ESTRATEGICO'!BE77</f>
        <v>0</v>
      </c>
      <c r="AC15" s="477">
        <f>+'[2]PLAN DE ACCION ESTRATEGICO'!BF77</f>
        <v>0</v>
      </c>
      <c r="AD15" s="478">
        <f t="shared" si="4"/>
        <v>0</v>
      </c>
      <c r="AE15" s="479">
        <f t="shared" si="5"/>
        <v>1365</v>
      </c>
      <c r="AF15" s="433">
        <f t="shared" si="6"/>
        <v>0.2</v>
      </c>
    </row>
    <row r="16" spans="1:32" s="301" customFormat="1" ht="30" customHeight="1">
      <c r="A16" s="1114"/>
      <c r="B16" s="1004"/>
      <c r="C16" s="1005"/>
      <c r="D16" s="1001"/>
      <c r="E16" s="426">
        <f>+'[2]PLAN DE ACCION ESTRATEGICO'!Z78</f>
        <v>32000</v>
      </c>
      <c r="F16" s="420" t="str">
        <f>+'[2]PLAN DE ACCION ESTRATEGICO'!Y78</f>
        <v>No.</v>
      </c>
      <c r="G16" s="990" t="str">
        <f>+'[2]PLAN DE ACCION ESTRATEGICO'!X78</f>
        <v>Estudiantes atendidos en monitorias</v>
      </c>
      <c r="H16" s="991"/>
      <c r="I16" s="1241"/>
      <c r="J16" s="1242"/>
      <c r="K16" s="477">
        <f>+'[2]PLAN DE ACCION ESTRATEGICO'!AR78</f>
        <v>0</v>
      </c>
      <c r="L16" s="477">
        <f>+'[2]PLAN DE ACCION ESTRATEGICO'!AS78</f>
        <v>2799</v>
      </c>
      <c r="M16" s="477">
        <f>+'[2]PLAN DE ACCION ESTRATEGICO'!AT78</f>
        <v>3527</v>
      </c>
      <c r="N16" s="478">
        <f t="shared" si="0"/>
        <v>6326</v>
      </c>
      <c r="O16" s="477">
        <f>+'[2]PLAN DE ACCION ESTRATEGICO'!AU78</f>
        <v>0</v>
      </c>
      <c r="P16" s="477">
        <f>+'[2]PLAN DE ACCION ESTRATEGICO'!AV78</f>
        <v>0</v>
      </c>
      <c r="Q16" s="477">
        <f>+'[2]PLAN DE ACCION ESTRATEGICO'!AW78</f>
        <v>0</v>
      </c>
      <c r="R16" s="478">
        <f t="shared" si="1"/>
        <v>0</v>
      </c>
      <c r="S16" s="477">
        <f>+'[2]PLAN DE ACCION ESTRATEGICO'!AX78</f>
        <v>0</v>
      </c>
      <c r="T16" s="477">
        <f>+'[2]PLAN DE ACCION ESTRATEGICO'!AY78</f>
        <v>0</v>
      </c>
      <c r="U16" s="477">
        <f>+'[2]PLAN DE ACCION ESTRATEGICO'!AZ78</f>
        <v>0</v>
      </c>
      <c r="V16" s="478">
        <f t="shared" si="2"/>
        <v>0</v>
      </c>
      <c r="W16" s="477">
        <f>+'[2]PLAN DE ACCION ESTRATEGICO'!BA78</f>
        <v>0</v>
      </c>
      <c r="X16" s="477">
        <f>+'[2]PLAN DE ACCION ESTRATEGICO'!BB78</f>
        <v>0</v>
      </c>
      <c r="Y16" s="477">
        <f>+'[2]PLAN DE ACCION ESTRATEGICO'!BC78</f>
        <v>0</v>
      </c>
      <c r="Z16" s="478">
        <f t="shared" si="3"/>
        <v>0</v>
      </c>
      <c r="AA16" s="477">
        <f>+'[2]PLAN DE ACCION ESTRATEGICO'!BD78</f>
        <v>0</v>
      </c>
      <c r="AB16" s="477">
        <f>+'[2]PLAN DE ACCION ESTRATEGICO'!BE78</f>
        <v>0</v>
      </c>
      <c r="AC16" s="477">
        <f>+'[2]PLAN DE ACCION ESTRATEGICO'!BF78</f>
        <v>0</v>
      </c>
      <c r="AD16" s="478">
        <f t="shared" si="4"/>
        <v>0</v>
      </c>
      <c r="AE16" s="479">
        <f t="shared" si="5"/>
        <v>6326</v>
      </c>
      <c r="AF16" s="433">
        <f t="shared" si="6"/>
        <v>0.19768749999999999</v>
      </c>
    </row>
    <row r="17" spans="1:32" s="301" customFormat="1" ht="30" customHeight="1">
      <c r="A17" s="1114"/>
      <c r="B17" s="1004"/>
      <c r="C17" s="1005"/>
      <c r="D17" s="1001"/>
      <c r="E17" s="426">
        <f>+'[2]PLAN DE ACCION ESTRATEGICO'!Z79</f>
        <v>2200</v>
      </c>
      <c r="F17" s="420" t="str">
        <f>+'[2]PLAN DE ACCION ESTRATEGICO'!Y79</f>
        <v>No.</v>
      </c>
      <c r="G17" s="990" t="str">
        <f>+'[2]PLAN DE ACCION ESTRATEGICO'!X79</f>
        <v>Estudiantes atendidos residencias</v>
      </c>
      <c r="H17" s="991"/>
      <c r="I17" s="1241"/>
      <c r="J17" s="1242"/>
      <c r="K17" s="477">
        <f>+'[2]PLAN DE ACCION ESTRATEGICO'!AR79</f>
        <v>0</v>
      </c>
      <c r="L17" s="477">
        <f>+'[2]PLAN DE ACCION ESTRATEGICO'!AS79</f>
        <v>367</v>
      </c>
      <c r="M17" s="477">
        <f>+'[2]PLAN DE ACCION ESTRATEGICO'!AT79</f>
        <v>123</v>
      </c>
      <c r="N17" s="478">
        <f t="shared" si="0"/>
        <v>490</v>
      </c>
      <c r="O17" s="477">
        <f>+'[2]PLAN DE ACCION ESTRATEGICO'!AU79</f>
        <v>0</v>
      </c>
      <c r="P17" s="477">
        <f>+'[2]PLAN DE ACCION ESTRATEGICO'!AV79</f>
        <v>0</v>
      </c>
      <c r="Q17" s="477">
        <f>+'[2]PLAN DE ACCION ESTRATEGICO'!AW79</f>
        <v>0</v>
      </c>
      <c r="R17" s="478">
        <f t="shared" si="1"/>
        <v>0</v>
      </c>
      <c r="S17" s="477">
        <f>+'[2]PLAN DE ACCION ESTRATEGICO'!AX79</f>
        <v>0</v>
      </c>
      <c r="T17" s="477">
        <f>+'[2]PLAN DE ACCION ESTRATEGICO'!AY79</f>
        <v>0</v>
      </c>
      <c r="U17" s="477">
        <f>+'[2]PLAN DE ACCION ESTRATEGICO'!AZ79</f>
        <v>0</v>
      </c>
      <c r="V17" s="478">
        <f t="shared" si="2"/>
        <v>0</v>
      </c>
      <c r="W17" s="477">
        <f>+'[2]PLAN DE ACCION ESTRATEGICO'!BA79</f>
        <v>0</v>
      </c>
      <c r="X17" s="477">
        <f>+'[2]PLAN DE ACCION ESTRATEGICO'!BB79</f>
        <v>0</v>
      </c>
      <c r="Y17" s="477">
        <f>+'[2]PLAN DE ACCION ESTRATEGICO'!BC79</f>
        <v>0</v>
      </c>
      <c r="Z17" s="478">
        <f t="shared" si="3"/>
        <v>0</v>
      </c>
      <c r="AA17" s="477">
        <f>+'[2]PLAN DE ACCION ESTRATEGICO'!BD79</f>
        <v>0</v>
      </c>
      <c r="AB17" s="477">
        <f>+'[2]PLAN DE ACCION ESTRATEGICO'!BE79</f>
        <v>0</v>
      </c>
      <c r="AC17" s="477">
        <f>+'[2]PLAN DE ACCION ESTRATEGICO'!BF79</f>
        <v>0</v>
      </c>
      <c r="AD17" s="478">
        <f t="shared" si="4"/>
        <v>0</v>
      </c>
      <c r="AE17" s="479">
        <f t="shared" si="5"/>
        <v>490</v>
      </c>
      <c r="AF17" s="433">
        <f t="shared" si="6"/>
        <v>0.22272727272727272</v>
      </c>
    </row>
    <row r="18" spans="1:32" s="301" customFormat="1" ht="41.1" customHeight="1">
      <c r="A18" s="959"/>
      <c r="B18" s="960"/>
      <c r="C18" s="961"/>
      <c r="D18" s="962"/>
      <c r="E18" s="426">
        <f>+'[2]PLAN DE ACCION ESTRATEGICO'!Z80</f>
        <v>155335</v>
      </c>
      <c r="F18" s="420" t="str">
        <f>+'[2]PLAN DE ACCION ESTRATEGICO'!Y80</f>
        <v>No.</v>
      </c>
      <c r="G18" s="990" t="str">
        <f>+'[2]PLAN DE ACCION ESTRATEGICO'!X80</f>
        <v>Atenciones en restaurante universitario realizadas</v>
      </c>
      <c r="H18" s="991"/>
      <c r="I18" s="1241"/>
      <c r="J18" s="1242"/>
      <c r="K18" s="477">
        <f>+'[2]PLAN DE ACCION ESTRATEGICO'!AR80</f>
        <v>0</v>
      </c>
      <c r="L18" s="477">
        <f>+'[2]PLAN DE ACCION ESTRATEGICO'!AS80</f>
        <v>17318</v>
      </c>
      <c r="M18" s="477">
        <f>+'[2]PLAN DE ACCION ESTRATEGICO'!AT80</f>
        <v>13759</v>
      </c>
      <c r="N18" s="478">
        <f t="shared" si="0"/>
        <v>31077</v>
      </c>
      <c r="O18" s="477">
        <f>+'[2]PLAN DE ACCION ESTRATEGICO'!AU80</f>
        <v>0</v>
      </c>
      <c r="P18" s="477">
        <f>+'[2]PLAN DE ACCION ESTRATEGICO'!AV80</f>
        <v>0</v>
      </c>
      <c r="Q18" s="477">
        <f>+'[2]PLAN DE ACCION ESTRATEGICO'!AW80</f>
        <v>0</v>
      </c>
      <c r="R18" s="478">
        <f t="shared" si="1"/>
        <v>0</v>
      </c>
      <c r="S18" s="477">
        <f>+'[2]PLAN DE ACCION ESTRATEGICO'!AX80</f>
        <v>0</v>
      </c>
      <c r="T18" s="477">
        <f>+'[2]PLAN DE ACCION ESTRATEGICO'!AY80</f>
        <v>0</v>
      </c>
      <c r="U18" s="477">
        <f>+'[2]PLAN DE ACCION ESTRATEGICO'!AZ80</f>
        <v>0</v>
      </c>
      <c r="V18" s="478">
        <f t="shared" si="2"/>
        <v>0</v>
      </c>
      <c r="W18" s="477">
        <f>+'[2]PLAN DE ACCION ESTRATEGICO'!BA80</f>
        <v>0</v>
      </c>
      <c r="X18" s="477">
        <f>+'[2]PLAN DE ACCION ESTRATEGICO'!BB80</f>
        <v>0</v>
      </c>
      <c r="Y18" s="477">
        <f>+'[2]PLAN DE ACCION ESTRATEGICO'!BC80</f>
        <v>0</v>
      </c>
      <c r="Z18" s="478">
        <f t="shared" si="3"/>
        <v>0</v>
      </c>
      <c r="AA18" s="477">
        <f>+'[2]PLAN DE ACCION ESTRATEGICO'!BD80</f>
        <v>0</v>
      </c>
      <c r="AB18" s="477">
        <f>+'[2]PLAN DE ACCION ESTRATEGICO'!BE80</f>
        <v>0</v>
      </c>
      <c r="AC18" s="477">
        <f>+'[2]PLAN DE ACCION ESTRATEGICO'!BF80</f>
        <v>0</v>
      </c>
      <c r="AD18" s="478">
        <f t="shared" si="4"/>
        <v>0</v>
      </c>
      <c r="AE18" s="479">
        <f t="shared" si="5"/>
        <v>31077</v>
      </c>
      <c r="AF18" s="433">
        <f t="shared" si="6"/>
        <v>0.20006437699166318</v>
      </c>
    </row>
    <row r="19" spans="1:32" s="301" customFormat="1" ht="22.5">
      <c r="A19" s="1138" t="s">
        <v>527</v>
      </c>
      <c r="B19" s="1139"/>
      <c r="C19" s="1139"/>
      <c r="D19" s="1139"/>
      <c r="E19" s="1139"/>
      <c r="F19" s="1139"/>
      <c r="G19" s="1139"/>
      <c r="H19" s="1139"/>
      <c r="I19" s="1139"/>
      <c r="J19" s="1140"/>
      <c r="K19" s="1141">
        <f>((N13/$E$13)+(N14/$E$14)+(N15/$E$15)+(N16/$E$16)+(N17/$E$17)+(N18/$E$18))/(COUNT(N13:N18))</f>
        <v>0.21820953743087435</v>
      </c>
      <c r="L19" s="1142"/>
      <c r="M19" s="1142"/>
      <c r="N19" s="1143"/>
      <c r="O19" s="1141">
        <f>((R13/$E$13)+(R14/$E$14)+(R15/$E$15)+(R16/$E$16)+(R17/$E$17)+(R18/$E$18))/(COUNT(R13:R18))</f>
        <v>0</v>
      </c>
      <c r="P19" s="1142"/>
      <c r="Q19" s="1142"/>
      <c r="R19" s="1143"/>
      <c r="S19" s="1141">
        <f>((V13/$E$13)+(V14/$E$14)+(V15/$E$15)+(V16/$E$16)+(V17/$E$17)+(V18/$E$18))/(COUNT(V13:V18))</f>
        <v>0</v>
      </c>
      <c r="T19" s="1142"/>
      <c r="U19" s="1142"/>
      <c r="V19" s="1143"/>
      <c r="W19" s="1141">
        <f>((Z13/$E$13)+(Z14/$E$14)+(Z15/$E$15)+(Z16/$E$16)+(Z17/$E$17)+(Z18/$E$18))/(COUNT(Z13:Z18))</f>
        <v>0</v>
      </c>
      <c r="X19" s="1142"/>
      <c r="Y19" s="1142"/>
      <c r="Z19" s="1143"/>
      <c r="AA19" s="1141">
        <f>((AD13/$E$13)+(AD14/$E$14)+(AD15/$E$15)+(AD16/$E$16)+(AD17/$E$17)+(AD18/$E$18))/(COUNT(AD13:AD18))</f>
        <v>0</v>
      </c>
      <c r="AB19" s="1142"/>
      <c r="AC19" s="1142"/>
      <c r="AD19" s="1143"/>
      <c r="AE19" s="435">
        <f>SUM(K19:AD19)</f>
        <v>0.21820953743087435</v>
      </c>
      <c r="AF19" s="307">
        <f>AVERAGE(AF13:AF18)</f>
        <v>0.21820953743087435</v>
      </c>
    </row>
    <row r="20" spans="1:32" s="295" customFormat="1" ht="19.5">
      <c r="A20" s="453"/>
      <c r="B20" s="453"/>
      <c r="C20" s="453"/>
      <c r="D20" s="453"/>
      <c r="E20" s="437"/>
      <c r="F20" s="437"/>
      <c r="G20" s="437"/>
      <c r="H20" s="437"/>
      <c r="I20" s="437"/>
      <c r="J20" s="437"/>
      <c r="L20" s="437"/>
      <c r="M20" s="437"/>
      <c r="N20" s="437"/>
      <c r="O20" s="437"/>
      <c r="P20" s="437"/>
      <c r="Q20" s="437"/>
      <c r="R20" s="437"/>
      <c r="S20" s="437"/>
      <c r="T20" s="437"/>
      <c r="U20" s="437"/>
      <c r="V20" s="437"/>
      <c r="W20" s="437"/>
      <c r="X20" s="437"/>
      <c r="Y20" s="437"/>
      <c r="Z20" s="437"/>
      <c r="AA20" s="437"/>
      <c r="AB20" s="437"/>
      <c r="AC20" s="437"/>
      <c r="AD20" s="437"/>
      <c r="AE20" s="438"/>
      <c r="AF20" s="438"/>
    </row>
    <row r="21" spans="1:32" s="295" customFormat="1">
      <c r="A21" s="439"/>
      <c r="B21" s="439"/>
      <c r="C21" s="439"/>
      <c r="D21" s="439"/>
      <c r="P21" s="441">
        <v>2018</v>
      </c>
      <c r="Q21" s="441">
        <v>2019</v>
      </c>
      <c r="R21" s="441">
        <v>2020</v>
      </c>
      <c r="S21" s="441">
        <v>2021</v>
      </c>
      <c r="T21" s="441">
        <v>2022</v>
      </c>
      <c r="U21" s="633"/>
    </row>
    <row r="22" spans="1:32" s="295" customFormat="1" ht="15" customHeight="1">
      <c r="A22" s="439"/>
      <c r="B22" s="439" t="s">
        <v>627</v>
      </c>
      <c r="C22" s="439" t="s">
        <v>628</v>
      </c>
      <c r="D22" s="439"/>
      <c r="N22" s="1006" t="s">
        <v>526</v>
      </c>
      <c r="O22" s="1006"/>
      <c r="P22" s="630" t="s">
        <v>961</v>
      </c>
      <c r="Q22" s="300" t="s">
        <v>962</v>
      </c>
      <c r="R22" s="300" t="s">
        <v>963</v>
      </c>
      <c r="S22" s="300" t="s">
        <v>964</v>
      </c>
      <c r="T22" s="300" t="s">
        <v>965</v>
      </c>
      <c r="U22" s="594"/>
    </row>
    <row r="23" spans="1:32" s="295" customFormat="1">
      <c r="A23" s="439"/>
      <c r="B23" s="439">
        <v>2018</v>
      </c>
      <c r="C23" s="442">
        <f>K19</f>
        <v>0.21820953743087435</v>
      </c>
      <c r="D23" s="439"/>
      <c r="E23" s="448"/>
      <c r="N23" s="1007" t="s">
        <v>525</v>
      </c>
      <c r="O23" s="1007"/>
      <c r="P23" s="299" t="s">
        <v>966</v>
      </c>
      <c r="Q23" s="631" t="s">
        <v>967</v>
      </c>
      <c r="R23" s="299" t="s">
        <v>968</v>
      </c>
      <c r="S23" s="299" t="s">
        <v>969</v>
      </c>
      <c r="T23" s="299" t="s">
        <v>970</v>
      </c>
      <c r="U23" s="594"/>
    </row>
    <row r="24" spans="1:32" s="295" customFormat="1" ht="15" customHeight="1">
      <c r="A24" s="439"/>
      <c r="B24" s="439">
        <v>2019</v>
      </c>
      <c r="C24" s="442">
        <f>O19</f>
        <v>0</v>
      </c>
      <c r="D24" s="439"/>
      <c r="E24" s="448"/>
      <c r="N24" s="1009" t="s">
        <v>524</v>
      </c>
      <c r="O24" s="1009"/>
      <c r="P24" s="632" t="s">
        <v>523</v>
      </c>
      <c r="Q24" s="298" t="s">
        <v>961</v>
      </c>
      <c r="R24" s="298" t="s">
        <v>962</v>
      </c>
      <c r="S24" s="298" t="s">
        <v>963</v>
      </c>
      <c r="T24" s="298" t="s">
        <v>964</v>
      </c>
      <c r="U24" s="594"/>
    </row>
    <row r="25" spans="1:32" s="315" customFormat="1">
      <c r="A25" s="1008"/>
      <c r="B25" s="439">
        <v>2020</v>
      </c>
      <c r="C25" s="442">
        <f>S19</f>
        <v>0</v>
      </c>
      <c r="D25" s="364"/>
      <c r="E25" s="44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row>
    <row r="26" spans="1:32" s="315" customFormat="1">
      <c r="A26" s="1008"/>
      <c r="B26" s="439">
        <v>2021</v>
      </c>
      <c r="C26" s="442">
        <f>W19</f>
        <v>0</v>
      </c>
      <c r="D26" s="364"/>
      <c r="E26" s="44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row>
    <row r="27" spans="1:32" s="315" customFormat="1">
      <c r="A27" s="1008"/>
      <c r="B27" s="439">
        <v>2022</v>
      </c>
      <c r="C27" s="442">
        <f>AA19</f>
        <v>0</v>
      </c>
      <c r="D27" s="364"/>
      <c r="E27" s="44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row>
    <row r="28" spans="1:32" s="315" customFormat="1">
      <c r="A28" s="1263"/>
      <c r="B28" s="444"/>
      <c r="C28" s="445"/>
      <c r="D28" s="443"/>
      <c r="E28" s="44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row>
    <row r="29" spans="1:32" s="315" customFormat="1">
      <c r="A29" s="1263"/>
      <c r="B29" s="446"/>
      <c r="C29" s="447"/>
      <c r="D29" s="443"/>
      <c r="E29" s="44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row>
    <row r="30" spans="1:32" s="315" customFormat="1">
      <c r="A30" s="1263"/>
      <c r="B30" s="446"/>
      <c r="C30" s="447"/>
      <c r="D30" s="443"/>
      <c r="E30" s="44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row>
    <row r="31" spans="1:32" s="315" customFormat="1">
      <c r="A31" s="1263"/>
      <c r="B31" s="446"/>
      <c r="C31" s="445"/>
      <c r="D31" s="443"/>
      <c r="E31" s="44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row>
    <row r="32" spans="1:32" s="315" customFormat="1">
      <c r="A32" s="1263"/>
      <c r="B32" s="446"/>
      <c r="C32" s="447"/>
      <c r="D32" s="443"/>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row>
    <row r="33" spans="1:32" s="315" customFormat="1">
      <c r="A33" s="1263"/>
      <c r="B33" s="446"/>
      <c r="C33" s="447"/>
      <c r="D33" s="443"/>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row>
    <row r="34" spans="1:32" s="315" customFormat="1">
      <c r="A34" s="1026"/>
      <c r="B34" s="403"/>
      <c r="C34" s="357"/>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row>
    <row r="35" spans="1:32" s="315" customFormat="1">
      <c r="A35" s="1026"/>
      <c r="B35" s="403"/>
      <c r="C35" s="358"/>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row>
    <row r="36" spans="1:32" s="315" customFormat="1">
      <c r="A36" s="1026"/>
      <c r="B36" s="403"/>
      <c r="C36" s="358"/>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row>
    <row r="37" spans="1:32" s="315" customFormat="1">
      <c r="A37" s="1026"/>
      <c r="B37" s="403"/>
      <c r="C37" s="357"/>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row>
    <row r="38" spans="1:32" s="315" customFormat="1">
      <c r="A38" s="1026"/>
      <c r="B38" s="403"/>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row>
    <row r="39" spans="1:32" s="315" customFormat="1">
      <c r="A39" s="1026"/>
      <c r="B39" s="40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row>
    <row r="40" spans="1:32" s="295" customFormat="1">
      <c r="A40" s="1062" t="s">
        <v>608</v>
      </c>
      <c r="B40" s="1063"/>
      <c r="C40" s="1063"/>
      <c r="D40" s="1063"/>
      <c r="E40" s="1063"/>
      <c r="F40" s="1063"/>
      <c r="G40" s="1063"/>
      <c r="H40" s="1063"/>
      <c r="I40" s="1063"/>
      <c r="J40" s="1063"/>
      <c r="K40" s="1063"/>
      <c r="L40" s="1063"/>
      <c r="M40" s="1063"/>
      <c r="N40" s="1063"/>
      <c r="O40" s="1063"/>
      <c r="P40" s="1063"/>
      <c r="Q40" s="1063"/>
      <c r="R40" s="1063"/>
      <c r="S40" s="1063"/>
      <c r="T40" s="1063"/>
      <c r="U40" s="1063"/>
      <c r="V40" s="1063"/>
      <c r="W40" s="1063"/>
      <c r="X40" s="1063"/>
      <c r="Y40" s="1063"/>
      <c r="Z40" s="1063"/>
      <c r="AA40" s="1063"/>
      <c r="AB40" s="1063"/>
      <c r="AC40" s="1063"/>
      <c r="AD40" s="1063"/>
      <c r="AE40" s="1063"/>
      <c r="AF40" s="1063"/>
    </row>
    <row r="41" spans="1:32" s="295" customFormat="1" ht="15" customHeight="1">
      <c r="A41" s="1010" t="s">
        <v>522</v>
      </c>
      <c r="B41" s="1011"/>
      <c r="C41" s="1191"/>
      <c r="D41" s="1191"/>
      <c r="E41" s="1191"/>
      <c r="F41" s="1191"/>
      <c r="G41" s="1191"/>
      <c r="H41" s="1191"/>
      <c r="I41" s="1191"/>
      <c r="J41" s="1191"/>
      <c r="K41" s="1191"/>
      <c r="L41" s="1191"/>
      <c r="M41" s="1191"/>
      <c r="N41" s="1191"/>
      <c r="O41" s="1191"/>
      <c r="P41" s="1191"/>
      <c r="Q41" s="1191"/>
      <c r="R41" s="1191"/>
      <c r="S41" s="1191"/>
      <c r="T41" s="1191"/>
      <c r="U41" s="1191"/>
      <c r="V41" s="1191"/>
      <c r="W41" s="1191"/>
      <c r="X41" s="1191"/>
      <c r="Y41" s="1191"/>
      <c r="Z41" s="1191"/>
      <c r="AA41" s="1191"/>
      <c r="AB41" s="1191"/>
      <c r="AC41" s="1191"/>
      <c r="AD41" s="1191"/>
      <c r="AE41" s="1191"/>
      <c r="AF41" s="1191"/>
    </row>
    <row r="42" spans="1:32" s="295" customFormat="1">
      <c r="A42" s="1012"/>
      <c r="B42" s="1013"/>
      <c r="C42" s="1191"/>
      <c r="D42" s="1191"/>
      <c r="E42" s="1191"/>
      <c r="F42" s="1191"/>
      <c r="G42" s="1191"/>
      <c r="H42" s="1191"/>
      <c r="I42" s="1191"/>
      <c r="J42" s="1191"/>
      <c r="K42" s="1191"/>
      <c r="L42" s="1191"/>
      <c r="M42" s="1191"/>
      <c r="N42" s="1191"/>
      <c r="O42" s="1191"/>
      <c r="P42" s="1191"/>
      <c r="Q42" s="1191"/>
      <c r="R42" s="1191"/>
      <c r="S42" s="1191"/>
      <c r="T42" s="1191"/>
      <c r="U42" s="1191"/>
      <c r="V42" s="1191"/>
      <c r="W42" s="1191"/>
      <c r="X42" s="1191"/>
      <c r="Y42" s="1191"/>
      <c r="Z42" s="1191"/>
      <c r="AA42" s="1191"/>
      <c r="AB42" s="1191"/>
      <c r="AC42" s="1191"/>
      <c r="AD42" s="1191"/>
      <c r="AE42" s="1191"/>
      <c r="AF42" s="1191"/>
    </row>
    <row r="43" spans="1:32" s="295" customFormat="1">
      <c r="A43" s="1014"/>
      <c r="B43" s="1015"/>
      <c r="C43" s="1191"/>
      <c r="D43" s="1191"/>
      <c r="E43" s="1191"/>
      <c r="F43" s="1191"/>
      <c r="G43" s="1191"/>
      <c r="H43" s="1191"/>
      <c r="I43" s="1191"/>
      <c r="J43" s="1191"/>
      <c r="K43" s="1191"/>
      <c r="L43" s="1191"/>
      <c r="M43" s="1191"/>
      <c r="N43" s="1191"/>
      <c r="O43" s="1191"/>
      <c r="P43" s="1191"/>
      <c r="Q43" s="1191"/>
      <c r="R43" s="1191"/>
      <c r="S43" s="1191"/>
      <c r="T43" s="1191"/>
      <c r="U43" s="1191"/>
      <c r="V43" s="1191"/>
      <c r="W43" s="1191"/>
      <c r="X43" s="1191"/>
      <c r="Y43" s="1191"/>
      <c r="Z43" s="1191"/>
      <c r="AA43" s="1191"/>
      <c r="AB43" s="1191"/>
      <c r="AC43" s="1191"/>
      <c r="AD43" s="1191"/>
      <c r="AE43" s="1191"/>
      <c r="AF43" s="1191"/>
    </row>
    <row r="44" spans="1:32" s="295" customFormat="1" ht="15" customHeight="1">
      <c r="A44" s="1010" t="s">
        <v>521</v>
      </c>
      <c r="B44" s="1011"/>
      <c r="C44" s="1064" t="s">
        <v>651</v>
      </c>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row>
    <row r="45" spans="1:32" s="295" customFormat="1" ht="31.35" customHeight="1">
      <c r="A45" s="1012"/>
      <c r="B45" s="1013"/>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row>
    <row r="46" spans="1:32" s="295" customFormat="1" ht="33" customHeight="1">
      <c r="A46" s="1012"/>
      <c r="B46" s="1013"/>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row>
    <row r="47" spans="1:32" s="295" customFormat="1" ht="33.6" customHeight="1">
      <c r="A47" s="1012"/>
      <c r="B47" s="1013"/>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row>
    <row r="48" spans="1:32" s="295" customFormat="1">
      <c r="A48" s="1014"/>
      <c r="B48" s="1015"/>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row>
    <row r="49" spans="1:32" s="295" customFormat="1" ht="15" customHeight="1">
      <c r="A49" s="1010" t="s">
        <v>520</v>
      </c>
      <c r="B49" s="1011"/>
      <c r="C49" s="1064" t="s">
        <v>652</v>
      </c>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row>
    <row r="50" spans="1:32" s="295" customFormat="1">
      <c r="A50" s="1012"/>
      <c r="B50" s="1013"/>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row>
    <row r="51" spans="1:32" s="295" customFormat="1">
      <c r="A51" s="1012"/>
      <c r="B51" s="1013"/>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row>
    <row r="52" spans="1:32" s="295" customFormat="1" ht="39.6" customHeight="1">
      <c r="A52" s="1012"/>
      <c r="B52" s="1013"/>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row>
    <row r="53" spans="1:32" s="295" customFormat="1">
      <c r="R53" s="429"/>
    </row>
    <row r="54" spans="1:32" s="295" customFormat="1">
      <c r="R54" s="429"/>
    </row>
    <row r="55" spans="1:32" s="295" customFormat="1">
      <c r="A55" s="297" t="s">
        <v>256</v>
      </c>
      <c r="B55" s="297"/>
      <c r="C55" s="297"/>
      <c r="D55" s="297"/>
      <c r="E55" s="297"/>
      <c r="F55" s="297"/>
      <c r="G55" s="297"/>
      <c r="H55" s="297"/>
      <c r="I55" s="297"/>
      <c r="J55" s="297"/>
      <c r="K55" s="297"/>
      <c r="L55" s="297"/>
      <c r="M55" s="297"/>
      <c r="N55" s="297"/>
      <c r="O55" s="297"/>
      <c r="P55" s="297"/>
      <c r="Q55" s="297"/>
      <c r="R55" s="429"/>
    </row>
    <row r="56" spans="1:32" s="295" customFormat="1">
      <c r="A56" s="296" t="s">
        <v>519</v>
      </c>
      <c r="B56" s="296"/>
      <c r="C56" s="296"/>
      <c r="D56" s="296"/>
      <c r="E56" s="296"/>
      <c r="F56" s="296"/>
      <c r="G56" s="296"/>
      <c r="H56" s="296"/>
      <c r="I56" s="296"/>
      <c r="J56" s="296"/>
      <c r="K56" s="296"/>
      <c r="L56" s="296"/>
      <c r="M56" s="296"/>
      <c r="N56" s="296"/>
      <c r="O56" s="296"/>
      <c r="P56" s="296"/>
      <c r="Q56" s="296"/>
      <c r="R56" s="429"/>
    </row>
    <row r="57" spans="1:32" s="295" customFormat="1">
      <c r="R57" s="429"/>
    </row>
    <row r="58" spans="1:32" s="459" customFormat="1">
      <c r="R58" s="458"/>
    </row>
  </sheetData>
  <mergeCells count="66">
    <mergeCell ref="A2:AF2"/>
    <mergeCell ref="A4:AF4"/>
    <mergeCell ref="A5:AF5"/>
    <mergeCell ref="A6:D6"/>
    <mergeCell ref="E6:L6"/>
    <mergeCell ref="M6:P6"/>
    <mergeCell ref="Q6:T6"/>
    <mergeCell ref="U6:X6"/>
    <mergeCell ref="Y6:AB6"/>
    <mergeCell ref="AC6:AF6"/>
    <mergeCell ref="A10:D10"/>
    <mergeCell ref="E10:L10"/>
    <mergeCell ref="M10:T10"/>
    <mergeCell ref="A7:D7"/>
    <mergeCell ref="E7:L7"/>
    <mergeCell ref="M7:P7"/>
    <mergeCell ref="Q7:T7"/>
    <mergeCell ref="AC7:AF7"/>
    <mergeCell ref="A8:D9"/>
    <mergeCell ref="E8:L9"/>
    <mergeCell ref="M8:T9"/>
    <mergeCell ref="U8:AF8"/>
    <mergeCell ref="U7:X7"/>
    <mergeCell ref="Y7:AB7"/>
    <mergeCell ref="AF11:AF12"/>
    <mergeCell ref="A11:D12"/>
    <mergeCell ref="E11:E12"/>
    <mergeCell ref="F11:F12"/>
    <mergeCell ref="G11:H12"/>
    <mergeCell ref="I11:J12"/>
    <mergeCell ref="K11:N11"/>
    <mergeCell ref="O11:R11"/>
    <mergeCell ref="S11:V11"/>
    <mergeCell ref="W11:Z11"/>
    <mergeCell ref="AA11:AD11"/>
    <mergeCell ref="AE11:AE12"/>
    <mergeCell ref="AA19:AD19"/>
    <mergeCell ref="B13:D18"/>
    <mergeCell ref="G13:H13"/>
    <mergeCell ref="I13:J18"/>
    <mergeCell ref="G14:H14"/>
    <mergeCell ref="G15:H15"/>
    <mergeCell ref="G16:H16"/>
    <mergeCell ref="G17:H17"/>
    <mergeCell ref="G18:H18"/>
    <mergeCell ref="N23:O23"/>
    <mergeCell ref="N24:O24"/>
    <mergeCell ref="A25:A27"/>
    <mergeCell ref="A28:A30"/>
    <mergeCell ref="W19:Z19"/>
    <mergeCell ref="A13:A18"/>
    <mergeCell ref="A40:AF40"/>
    <mergeCell ref="C41:AF43"/>
    <mergeCell ref="C44:AF48"/>
    <mergeCell ref="C49:AF52"/>
    <mergeCell ref="A49:B52"/>
    <mergeCell ref="A34:A36"/>
    <mergeCell ref="A37:A39"/>
    <mergeCell ref="A41:B43"/>
    <mergeCell ref="A44:B48"/>
    <mergeCell ref="A31:A33"/>
    <mergeCell ref="A19:J19"/>
    <mergeCell ref="K19:N19"/>
    <mergeCell ref="O19:R19"/>
    <mergeCell ref="S19:V19"/>
    <mergeCell ref="N22:O22"/>
  </mergeCells>
  <conditionalFormatting sqref="AF19">
    <cfRule type="cellIs" dxfId="34" priority="1" operator="between">
      <formula>0.2</formula>
      <formula>0.35</formula>
    </cfRule>
    <cfRule type="cellIs" dxfId="33" priority="2" operator="between">
      <formula>0.35</formula>
      <formula>0.4</formula>
    </cfRule>
    <cfRule type="cellIs" dxfId="32" priority="3" operator="between">
      <formula>0.15</formula>
      <formula>0.2</formula>
    </cfRule>
    <cfRule type="cellIs" dxfId="31" priority="4" operator="between">
      <formula>0.1</formula>
      <formula>0.15</formula>
    </cfRule>
    <cfRule type="cellIs" dxfId="30" priority="5" operator="lessThan">
      <formula>10%</formula>
    </cfRule>
  </conditionalFormatting>
  <pageMargins left="0.7" right="0.7" top="0.75" bottom="0.75" header="0.3" footer="0.3"/>
  <pageSetup orientation="portrait" horizontalDpi="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77"/>
  <sheetViews>
    <sheetView showGridLines="0" topLeftCell="K10" zoomScale="70" zoomScaleNormal="70" workbookViewId="0">
      <selection activeCell="X28" sqref="X28"/>
    </sheetView>
  </sheetViews>
  <sheetFormatPr baseColWidth="10" defaultColWidth="7.88671875" defaultRowHeight="15"/>
  <cols>
    <col min="1" max="1" width="9.88671875" style="429" bestFit="1" customWidth="1"/>
    <col min="2" max="2" width="9.33203125" style="429" bestFit="1" customWidth="1"/>
    <col min="3" max="3" width="8.88671875" style="429" bestFit="1" customWidth="1"/>
    <col min="4" max="4" width="10.88671875" style="429" bestFit="1" customWidth="1"/>
    <col min="5" max="6" width="8.5546875" style="429" bestFit="1" customWidth="1"/>
    <col min="7" max="7" width="10.33203125" style="429" bestFit="1" customWidth="1"/>
    <col min="8" max="8" width="10.109375" style="429" bestFit="1" customWidth="1"/>
    <col min="9" max="9" width="10.5546875" style="429" bestFit="1" customWidth="1"/>
    <col min="10" max="10" width="9" style="429" bestFit="1" customWidth="1"/>
    <col min="11" max="11" width="9.6640625" style="429" bestFit="1" customWidth="1"/>
    <col min="12" max="12" width="7.5546875" style="429" bestFit="1" customWidth="1"/>
    <col min="13" max="13" width="7.6640625" style="429" bestFit="1" customWidth="1"/>
    <col min="14" max="14" width="8.88671875" style="429" bestFit="1" customWidth="1"/>
    <col min="15" max="15" width="9.88671875" style="429" bestFit="1" customWidth="1"/>
    <col min="16" max="16" width="9.88671875" style="429" customWidth="1"/>
    <col min="17" max="20" width="7.88671875" style="429"/>
    <col min="21" max="21" width="11.88671875" style="429" customWidth="1"/>
    <col min="22" max="22" width="10.6640625" style="429" customWidth="1"/>
    <col min="23" max="23" width="7.88671875" style="429"/>
    <col min="24" max="24" width="12" style="429" customWidth="1"/>
    <col min="25" max="25" width="11.5546875" style="429" customWidth="1"/>
    <col min="26" max="26" width="10.44140625" style="429" customWidth="1"/>
    <col min="27" max="27" width="11.44140625" style="429" customWidth="1"/>
    <col min="28" max="28" width="14.109375" style="429" customWidth="1"/>
    <col min="29" max="29" width="12.6640625" style="429" customWidth="1"/>
    <col min="30" max="30" width="13.88671875" style="429" customWidth="1"/>
    <col min="31" max="31" width="11.33203125" style="429" customWidth="1"/>
    <col min="32" max="32" width="11.44140625" style="429" customWidth="1"/>
    <col min="33" max="16384" width="7.88671875" style="429"/>
  </cols>
  <sheetData>
    <row r="1" spans="1:32" s="295" customFormat="1" ht="154.5" customHeight="1">
      <c r="A1" s="948" t="s">
        <v>533</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row>
    <row r="2" spans="1:32" s="295" customFormat="1"/>
    <row r="3" spans="1:32" s="295" customFormat="1" ht="15" customHeight="1">
      <c r="A3" s="1268" t="s">
        <v>0</v>
      </c>
      <c r="B3" s="1269"/>
      <c r="C3" s="1269"/>
      <c r="D3" s="1269"/>
      <c r="E3" s="1269"/>
      <c r="F3" s="1269"/>
      <c r="G3" s="1269"/>
      <c r="H3" s="1269"/>
      <c r="I3" s="1269"/>
      <c r="J3" s="1269"/>
      <c r="K3" s="1269"/>
      <c r="L3" s="1269"/>
      <c r="M3" s="1269"/>
      <c r="N3" s="1269"/>
      <c r="O3" s="1269"/>
      <c r="P3" s="1269"/>
      <c r="Q3" s="1269"/>
      <c r="R3" s="1269"/>
      <c r="S3" s="1269"/>
      <c r="T3" s="1269"/>
      <c r="U3" s="1269"/>
      <c r="V3" s="1269"/>
      <c r="W3" s="1269"/>
      <c r="X3" s="1269"/>
      <c r="Y3" s="1269"/>
      <c r="Z3" s="1269"/>
      <c r="AA3" s="1269"/>
      <c r="AB3" s="1269"/>
      <c r="AC3" s="1269"/>
      <c r="AD3" s="1269"/>
      <c r="AE3" s="1269"/>
      <c r="AF3" s="1270"/>
    </row>
    <row r="4" spans="1:32" s="295" customFormat="1" ht="44.25" customHeight="1">
      <c r="A4" s="1276" t="s">
        <v>26</v>
      </c>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8"/>
    </row>
    <row r="5" spans="1:32" s="295" customFormat="1" ht="15" customHeight="1">
      <c r="A5" s="952" t="s">
        <v>1</v>
      </c>
      <c r="B5" s="952"/>
      <c r="C5" s="952"/>
      <c r="D5" s="952"/>
      <c r="E5" s="953" t="s">
        <v>2</v>
      </c>
      <c r="F5" s="953"/>
      <c r="G5" s="953"/>
      <c r="H5" s="953"/>
      <c r="I5" s="953"/>
      <c r="J5" s="953"/>
      <c r="K5" s="953"/>
      <c r="L5" s="953"/>
      <c r="M5" s="954" t="s">
        <v>3</v>
      </c>
      <c r="N5" s="954"/>
      <c r="O5" s="954"/>
      <c r="P5" s="954"/>
      <c r="Q5" s="1271" t="s">
        <v>590</v>
      </c>
      <c r="R5" s="1272"/>
      <c r="S5" s="1272"/>
      <c r="T5" s="1273"/>
      <c r="U5" s="956" t="s">
        <v>591</v>
      </c>
      <c r="V5" s="956"/>
      <c r="W5" s="956"/>
      <c r="X5" s="956"/>
      <c r="Y5" s="957" t="s">
        <v>5</v>
      </c>
      <c r="Z5" s="957"/>
      <c r="AA5" s="957"/>
      <c r="AB5" s="957"/>
      <c r="AC5" s="958" t="s">
        <v>6</v>
      </c>
      <c r="AD5" s="958"/>
      <c r="AE5" s="958"/>
      <c r="AF5" s="958"/>
    </row>
    <row r="6" spans="1:32" s="305" customFormat="1" ht="98.1" customHeight="1">
      <c r="A6" s="966" t="s">
        <v>141</v>
      </c>
      <c r="B6" s="966"/>
      <c r="C6" s="966"/>
      <c r="D6" s="966"/>
      <c r="E6" s="967" t="s">
        <v>623</v>
      </c>
      <c r="F6" s="967"/>
      <c r="G6" s="967"/>
      <c r="H6" s="967"/>
      <c r="I6" s="967"/>
      <c r="J6" s="967"/>
      <c r="K6" s="967"/>
      <c r="L6" s="967"/>
      <c r="M6" s="967" t="s">
        <v>153</v>
      </c>
      <c r="N6" s="967"/>
      <c r="O6" s="967"/>
      <c r="P6" s="967"/>
      <c r="Q6" s="990" t="s">
        <v>624</v>
      </c>
      <c r="R6" s="1089"/>
      <c r="S6" s="1089"/>
      <c r="T6" s="991"/>
      <c r="U6" s="968" t="s">
        <v>625</v>
      </c>
      <c r="V6" s="968"/>
      <c r="W6" s="968"/>
      <c r="X6" s="968"/>
      <c r="Y6" s="968" t="s">
        <v>144</v>
      </c>
      <c r="Z6" s="968"/>
      <c r="AA6" s="968"/>
      <c r="AB6" s="968"/>
      <c r="AC6" s="968" t="s">
        <v>626</v>
      </c>
      <c r="AD6" s="968"/>
      <c r="AE6" s="968"/>
      <c r="AF6" s="968"/>
    </row>
    <row r="7" spans="1:32" s="295" customFormat="1" ht="15" customHeight="1">
      <c r="A7" s="969" t="s">
        <v>7</v>
      </c>
      <c r="B7" s="969"/>
      <c r="C7" s="969"/>
      <c r="D7" s="969"/>
      <c r="E7" s="971" t="s">
        <v>8</v>
      </c>
      <c r="F7" s="971"/>
      <c r="G7" s="971"/>
      <c r="H7" s="971"/>
      <c r="I7" s="971"/>
      <c r="J7" s="971"/>
      <c r="K7" s="971"/>
      <c r="L7" s="971"/>
      <c r="M7" s="973" t="s">
        <v>12</v>
      </c>
      <c r="N7" s="973"/>
      <c r="O7" s="973"/>
      <c r="P7" s="973"/>
      <c r="Q7" s="973"/>
      <c r="R7" s="973"/>
      <c r="S7" s="973"/>
      <c r="T7" s="974"/>
      <c r="U7" s="977" t="s">
        <v>4</v>
      </c>
      <c r="V7" s="978"/>
      <c r="W7" s="978"/>
      <c r="X7" s="978"/>
      <c r="Y7" s="978"/>
      <c r="Z7" s="978"/>
      <c r="AA7" s="978"/>
      <c r="AB7" s="978"/>
      <c r="AC7" s="978"/>
      <c r="AD7" s="978"/>
      <c r="AE7" s="978"/>
      <c r="AF7" s="978"/>
    </row>
    <row r="8" spans="1:32" s="295" customFormat="1" ht="54" customHeight="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431" t="s">
        <v>603</v>
      </c>
    </row>
    <row r="9" spans="1:32" s="295" customFormat="1" ht="38.25" customHeight="1">
      <c r="A9" s="959" t="s">
        <v>191</v>
      </c>
      <c r="B9" s="959"/>
      <c r="C9" s="959"/>
      <c r="D9" s="959"/>
      <c r="E9" s="960" t="s">
        <v>192</v>
      </c>
      <c r="F9" s="961"/>
      <c r="G9" s="961"/>
      <c r="H9" s="961"/>
      <c r="I9" s="961"/>
      <c r="J9" s="961"/>
      <c r="K9" s="961"/>
      <c r="L9" s="962"/>
      <c r="M9" s="963" t="s">
        <v>22</v>
      </c>
      <c r="N9" s="964"/>
      <c r="O9" s="964"/>
      <c r="P9" s="964"/>
      <c r="Q9" s="964"/>
      <c r="R9" s="964"/>
      <c r="S9" s="964"/>
      <c r="T9" s="965"/>
      <c r="U9" s="428"/>
      <c r="V9" s="420"/>
      <c r="W9" s="420" t="s">
        <v>30</v>
      </c>
      <c r="X9" s="420"/>
      <c r="Y9" s="422"/>
      <c r="Z9" s="420"/>
      <c r="AA9" s="420"/>
      <c r="AB9" s="420"/>
      <c r="AC9" s="428"/>
      <c r="AD9" s="422"/>
      <c r="AE9" s="422" t="s">
        <v>30</v>
      </c>
      <c r="AF9" s="420"/>
    </row>
    <row r="10" spans="1:32" s="301" customFormat="1" ht="15" customHeight="1">
      <c r="A10" s="981" t="s">
        <v>500</v>
      </c>
      <c r="B10" s="981"/>
      <c r="C10" s="981"/>
      <c r="D10" s="981"/>
      <c r="E10" s="982" t="s">
        <v>530</v>
      </c>
      <c r="F10" s="984" t="s">
        <v>10</v>
      </c>
      <c r="G10" s="985" t="s">
        <v>529</v>
      </c>
      <c r="H10" s="985"/>
      <c r="I10" s="986" t="s">
        <v>528</v>
      </c>
      <c r="J10" s="986"/>
      <c r="K10" s="987">
        <v>2018</v>
      </c>
      <c r="L10" s="988"/>
      <c r="M10" s="988"/>
      <c r="N10" s="988"/>
      <c r="O10" s="988">
        <v>2019</v>
      </c>
      <c r="P10" s="988"/>
      <c r="Q10" s="988"/>
      <c r="R10" s="988"/>
      <c r="S10" s="988">
        <v>2020</v>
      </c>
      <c r="T10" s="988"/>
      <c r="U10" s="988"/>
      <c r="V10" s="988"/>
      <c r="W10" s="988">
        <v>2021</v>
      </c>
      <c r="X10" s="988"/>
      <c r="Y10" s="988"/>
      <c r="Z10" s="988"/>
      <c r="AA10" s="988">
        <v>2022</v>
      </c>
      <c r="AB10" s="988"/>
      <c r="AC10" s="988"/>
      <c r="AD10" s="988"/>
      <c r="AE10" s="989" t="s">
        <v>534</v>
      </c>
      <c r="AF10" s="979" t="s">
        <v>607</v>
      </c>
    </row>
    <row r="11" spans="1:32" s="301" customFormat="1" ht="21.6" customHeight="1">
      <c r="A11" s="981"/>
      <c r="B11" s="981"/>
      <c r="C11" s="981"/>
      <c r="D11" s="981"/>
      <c r="E11" s="983"/>
      <c r="F11" s="984"/>
      <c r="G11" s="985"/>
      <c r="H11" s="985"/>
      <c r="I11" s="986"/>
      <c r="J11" s="986"/>
      <c r="K11" s="419" t="s">
        <v>23</v>
      </c>
      <c r="L11" s="419" t="s">
        <v>24</v>
      </c>
      <c r="M11" s="419" t="s">
        <v>25</v>
      </c>
      <c r="N11" s="419" t="s">
        <v>609</v>
      </c>
      <c r="O11" s="419" t="s">
        <v>23</v>
      </c>
      <c r="P11" s="419" t="s">
        <v>24</v>
      </c>
      <c r="Q11" s="419" t="s">
        <v>25</v>
      </c>
      <c r="R11" s="419" t="s">
        <v>609</v>
      </c>
      <c r="S11" s="419" t="s">
        <v>23</v>
      </c>
      <c r="T11" s="419" t="s">
        <v>24</v>
      </c>
      <c r="U11" s="419" t="s">
        <v>25</v>
      </c>
      <c r="V11" s="419" t="s">
        <v>609</v>
      </c>
      <c r="W11" s="419" t="s">
        <v>23</v>
      </c>
      <c r="X11" s="419" t="s">
        <v>24</v>
      </c>
      <c r="Y11" s="419" t="s">
        <v>25</v>
      </c>
      <c r="Z11" s="419" t="s">
        <v>609</v>
      </c>
      <c r="AA11" s="419" t="s">
        <v>23</v>
      </c>
      <c r="AB11" s="419" t="s">
        <v>24</v>
      </c>
      <c r="AC11" s="419" t="s">
        <v>25</v>
      </c>
      <c r="AD11" s="424" t="s">
        <v>609</v>
      </c>
      <c r="AE11" s="989"/>
      <c r="AF11" s="980"/>
    </row>
    <row r="12" spans="1:32" s="301" customFormat="1" ht="45" customHeight="1">
      <c r="A12" s="1105" t="s">
        <v>606</v>
      </c>
      <c r="B12" s="1002" t="str">
        <f>+'[2]PLAN DE ACCION ESTRATEGICO'!W81</f>
        <v>Genero y poblaciones Diversas:Invertir 56,0 millones en actividades de Genero y poblaciones Diversas.</v>
      </c>
      <c r="C12" s="1003"/>
      <c r="D12" s="1000"/>
      <c r="E12" s="426">
        <f>+'[2]PLAN DE ACCION ESTRATEGICO'!Z81</f>
        <v>9100</v>
      </c>
      <c r="F12" s="420" t="str">
        <f>+'[2]PLAN DE ACCION ESTRATEGICO'!Y81</f>
        <v>No.</v>
      </c>
      <c r="G12" s="990" t="str">
        <f>+'[2]PLAN DE ACCION ESTRATEGICO'!X81</f>
        <v>Estudiantes vinculados a los programas</v>
      </c>
      <c r="H12" s="991"/>
      <c r="I12" s="1233" t="s">
        <v>193</v>
      </c>
      <c r="J12" s="1234"/>
      <c r="K12" s="477">
        <f>+'[2]PLAN DE ACCION ESTRATEGICO'!AR81</f>
        <v>0</v>
      </c>
      <c r="L12" s="477">
        <f>+'[2]PLAN DE ACCION ESTRATEGICO'!AS81</f>
        <v>862</v>
      </c>
      <c r="M12" s="477">
        <f>+'[2]PLAN DE ACCION ESTRATEGICO'!AT81</f>
        <v>1040</v>
      </c>
      <c r="N12" s="478">
        <f>SUM(K12:M12)</f>
        <v>1902</v>
      </c>
      <c r="O12" s="477">
        <f>+'[2]PLAN DE ACCION ESTRATEGICO'!AU81</f>
        <v>0</v>
      </c>
      <c r="P12" s="477">
        <f>+'[2]PLAN DE ACCION ESTRATEGICO'!AV81</f>
        <v>0</v>
      </c>
      <c r="Q12" s="477">
        <f>+'[2]PLAN DE ACCION ESTRATEGICO'!AW81</f>
        <v>0</v>
      </c>
      <c r="R12" s="478">
        <f>SUM(O12:Q12)</f>
        <v>0</v>
      </c>
      <c r="S12" s="477">
        <f>+'[2]PLAN DE ACCION ESTRATEGICO'!AX81</f>
        <v>0</v>
      </c>
      <c r="T12" s="477">
        <f>+'[2]PLAN DE ACCION ESTRATEGICO'!AY81</f>
        <v>0</v>
      </c>
      <c r="U12" s="477">
        <f>+'[2]PLAN DE ACCION ESTRATEGICO'!AZ81</f>
        <v>0</v>
      </c>
      <c r="V12" s="478">
        <f>SUM(S12:U12)</f>
        <v>0</v>
      </c>
      <c r="W12" s="477">
        <f>+'[2]PLAN DE ACCION ESTRATEGICO'!BA81</f>
        <v>0</v>
      </c>
      <c r="X12" s="477">
        <f>+'[2]PLAN DE ACCION ESTRATEGICO'!BB81</f>
        <v>0</v>
      </c>
      <c r="Y12" s="477">
        <f>+'[2]PLAN DE ACCION ESTRATEGICO'!BC81</f>
        <v>0</v>
      </c>
      <c r="Z12" s="478">
        <f>SUM(W12:Y12)</f>
        <v>0</v>
      </c>
      <c r="AA12" s="477">
        <f>+'[2]PLAN DE ACCION ESTRATEGICO'!BD81</f>
        <v>0</v>
      </c>
      <c r="AB12" s="477">
        <f>+'[2]PLAN DE ACCION ESTRATEGICO'!BE81</f>
        <v>0</v>
      </c>
      <c r="AC12" s="477">
        <f>+'[2]PLAN DE ACCION ESTRATEGICO'!BF81</f>
        <v>0</v>
      </c>
      <c r="AD12" s="478">
        <f>SUM(AA12:AC12)</f>
        <v>0</v>
      </c>
      <c r="AE12" s="479">
        <f>+N12+R12+V12+Z12+AD12</f>
        <v>1902</v>
      </c>
      <c r="AF12" s="433">
        <f>AE12/E12</f>
        <v>0.20901098901098902</v>
      </c>
    </row>
    <row r="13" spans="1:32" s="301" customFormat="1" ht="72" customHeight="1">
      <c r="A13" s="1114"/>
      <c r="B13" s="1002" t="str">
        <f>+'[2]PLAN DE ACCION ESTRATEGICO'!W82</f>
        <v>Convivencia , cultura institucional y formacion ciudadana: Invertir 20,0 millones en actividades de Convivencia , cultura institucional y formacion ciudadana .</v>
      </c>
      <c r="C13" s="1003"/>
      <c r="D13" s="1000"/>
      <c r="E13" s="426">
        <f>+'[2]PLAN DE ACCION ESTRATEGICO'!Z82</f>
        <v>4</v>
      </c>
      <c r="F13" s="420" t="str">
        <f>+'[2]PLAN DE ACCION ESTRATEGICO'!Y82</f>
        <v>No.</v>
      </c>
      <c r="G13" s="990" t="str">
        <f>+'[2]PLAN DE ACCION ESTRATEGICO'!X82</f>
        <v>Actividades de Convivencia , cultura institucional y formacion ciudadana realizadas.</v>
      </c>
      <c r="H13" s="991"/>
      <c r="I13" s="1241"/>
      <c r="J13" s="1242"/>
      <c r="K13" s="477">
        <f>+'[2]PLAN DE ACCION ESTRATEGICO'!AR82</f>
        <v>0</v>
      </c>
      <c r="L13" s="477">
        <f>+'[2]PLAN DE ACCION ESTRATEGICO'!AS82</f>
        <v>0</v>
      </c>
      <c r="M13" s="477">
        <f>+'[2]PLAN DE ACCION ESTRATEGICO'!AT82</f>
        <v>1</v>
      </c>
      <c r="N13" s="478">
        <f>SUM(K13:M13)</f>
        <v>1</v>
      </c>
      <c r="O13" s="477">
        <f>+'[2]PLAN DE ACCION ESTRATEGICO'!AU82</f>
        <v>0</v>
      </c>
      <c r="P13" s="477">
        <f>+'[2]PLAN DE ACCION ESTRATEGICO'!AV82</f>
        <v>0</v>
      </c>
      <c r="Q13" s="477">
        <f>+'[2]PLAN DE ACCION ESTRATEGICO'!AW82</f>
        <v>0</v>
      </c>
      <c r="R13" s="478">
        <f>SUM(O13:Q13)</f>
        <v>0</v>
      </c>
      <c r="S13" s="477">
        <f>+'[2]PLAN DE ACCION ESTRATEGICO'!AX82</f>
        <v>0</v>
      </c>
      <c r="T13" s="477">
        <f>+'[2]PLAN DE ACCION ESTRATEGICO'!AY82</f>
        <v>0</v>
      </c>
      <c r="U13" s="477">
        <f>+'[2]PLAN DE ACCION ESTRATEGICO'!AZ82</f>
        <v>0</v>
      </c>
      <c r="V13" s="478">
        <f>SUM(S13:U13)</f>
        <v>0</v>
      </c>
      <c r="W13" s="477">
        <f>+'[2]PLAN DE ACCION ESTRATEGICO'!BA82</f>
        <v>0</v>
      </c>
      <c r="X13" s="477">
        <f>+'[2]PLAN DE ACCION ESTRATEGICO'!BB82</f>
        <v>0</v>
      </c>
      <c r="Y13" s="477">
        <f>+'[2]PLAN DE ACCION ESTRATEGICO'!BC82</f>
        <v>0</v>
      </c>
      <c r="Z13" s="478">
        <f>SUM(W13:Y13)</f>
        <v>0</v>
      </c>
      <c r="AA13" s="477">
        <f>+'[2]PLAN DE ACCION ESTRATEGICO'!BD82</f>
        <v>0</v>
      </c>
      <c r="AB13" s="477">
        <f>+'[2]PLAN DE ACCION ESTRATEGICO'!BE82</f>
        <v>0</v>
      </c>
      <c r="AC13" s="477">
        <f>+'[2]PLAN DE ACCION ESTRATEGICO'!BF82</f>
        <v>0</v>
      </c>
      <c r="AD13" s="478">
        <f>SUM(AA13:AC13)</f>
        <v>0</v>
      </c>
      <c r="AE13" s="479">
        <f>+N13+R13+V13+Z13+AD13</f>
        <v>1</v>
      </c>
      <c r="AF13" s="433">
        <f>AE13/E13</f>
        <v>0.25</v>
      </c>
    </row>
    <row r="14" spans="1:32" s="301" customFormat="1" ht="55.35" customHeight="1">
      <c r="A14" s="959"/>
      <c r="B14" s="1002" t="str">
        <f>+'[2]PLAN DE ACCION ESTRATEGICO'!W83</f>
        <v>Universidad y paz territoria:  Invertir 20,0 millones en actividades de Universidad y paz territorial</v>
      </c>
      <c r="C14" s="1003"/>
      <c r="D14" s="1000"/>
      <c r="E14" s="426">
        <f>+'[2]PLAN DE ACCION ESTRATEGICO'!Z83</f>
        <v>4</v>
      </c>
      <c r="F14" s="420" t="str">
        <f>+'[2]PLAN DE ACCION ESTRATEGICO'!Y83</f>
        <v>No.</v>
      </c>
      <c r="G14" s="990" t="str">
        <f>+'[2]PLAN DE ACCION ESTRATEGICO'!X83</f>
        <v>Actividades de Universidad y paz territorial realizadas</v>
      </c>
      <c r="H14" s="991"/>
      <c r="I14" s="1241"/>
      <c r="J14" s="1242"/>
      <c r="K14" s="477">
        <f>+'[2]PLAN DE ACCION ESTRATEGICO'!AR83</f>
        <v>0</v>
      </c>
      <c r="L14" s="477">
        <f>+'[2]PLAN DE ACCION ESTRATEGICO'!AS83</f>
        <v>0</v>
      </c>
      <c r="M14" s="477">
        <f>+'[2]PLAN DE ACCION ESTRATEGICO'!AT83</f>
        <v>1</v>
      </c>
      <c r="N14" s="478">
        <f>SUM(K14:M14)</f>
        <v>1</v>
      </c>
      <c r="O14" s="477">
        <f>+'[2]PLAN DE ACCION ESTRATEGICO'!AU83</f>
        <v>0</v>
      </c>
      <c r="P14" s="477">
        <f>+'[2]PLAN DE ACCION ESTRATEGICO'!AV83</f>
        <v>0</v>
      </c>
      <c r="Q14" s="477">
        <f>+'[2]PLAN DE ACCION ESTRATEGICO'!AW83</f>
        <v>0</v>
      </c>
      <c r="R14" s="478">
        <f>SUM(O14:Q14)</f>
        <v>0</v>
      </c>
      <c r="S14" s="477">
        <f>+'[2]PLAN DE ACCION ESTRATEGICO'!AX83</f>
        <v>0</v>
      </c>
      <c r="T14" s="477">
        <f>+'[2]PLAN DE ACCION ESTRATEGICO'!AY83</f>
        <v>0</v>
      </c>
      <c r="U14" s="477">
        <f>+'[2]PLAN DE ACCION ESTRATEGICO'!AZ83</f>
        <v>0</v>
      </c>
      <c r="V14" s="478">
        <f>SUM(S14:U14)</f>
        <v>0</v>
      </c>
      <c r="W14" s="477">
        <f>+'[2]PLAN DE ACCION ESTRATEGICO'!BA83</f>
        <v>0</v>
      </c>
      <c r="X14" s="477">
        <f>+'[2]PLAN DE ACCION ESTRATEGICO'!BB83</f>
        <v>0</v>
      </c>
      <c r="Y14" s="477">
        <f>+'[2]PLAN DE ACCION ESTRATEGICO'!BC83</f>
        <v>0</v>
      </c>
      <c r="Z14" s="478">
        <f>SUM(W14:Y14)</f>
        <v>0</v>
      </c>
      <c r="AA14" s="477">
        <f>+'[2]PLAN DE ACCION ESTRATEGICO'!BD83</f>
        <v>0</v>
      </c>
      <c r="AB14" s="477">
        <f>+'[2]PLAN DE ACCION ESTRATEGICO'!BE83</f>
        <v>0</v>
      </c>
      <c r="AC14" s="477">
        <f>+'[2]PLAN DE ACCION ESTRATEGICO'!BF83</f>
        <v>0</v>
      </c>
      <c r="AD14" s="478">
        <f>SUM(AA14:AC14)</f>
        <v>0</v>
      </c>
      <c r="AE14" s="479">
        <f>+N14+R14+V14+Z14+AD14</f>
        <v>1</v>
      </c>
      <c r="AF14" s="433">
        <f>AE14/E14</f>
        <v>0.25</v>
      </c>
    </row>
    <row r="15" spans="1:32" s="301" customFormat="1" ht="22.5">
      <c r="A15" s="1264" t="s">
        <v>527</v>
      </c>
      <c r="B15" s="1265"/>
      <c r="C15" s="1265"/>
      <c r="D15" s="1265"/>
      <c r="E15" s="1265"/>
      <c r="F15" s="1265"/>
      <c r="G15" s="1265"/>
      <c r="H15" s="1265"/>
      <c r="I15" s="1265"/>
      <c r="J15" s="1266"/>
      <c r="K15" s="1141">
        <f>((N12/$E$12)+(N13/$E$13)+(N14/$E$14))/COUNT(N12:N14)</f>
        <v>0.23633699633699634</v>
      </c>
      <c r="L15" s="1142"/>
      <c r="M15" s="1142"/>
      <c r="N15" s="1143"/>
      <c r="O15" s="1141">
        <f>((R12/$E$12)+(R13/$E$13)+(R14/$E$14))/COUNT(R12:R14)</f>
        <v>0</v>
      </c>
      <c r="P15" s="1142"/>
      <c r="Q15" s="1142"/>
      <c r="R15" s="1143"/>
      <c r="S15" s="1141">
        <f>((V12/$E$12)+(V13/$E$13)+(V14/$E$14))/COUNT(V12:V14)</f>
        <v>0</v>
      </c>
      <c r="T15" s="1142"/>
      <c r="U15" s="1142"/>
      <c r="V15" s="1143"/>
      <c r="W15" s="1141">
        <f>((Z12/$E$12)+(Z13/$E$13)+(Z14/$E$14))/COUNT(Z12:Z14)</f>
        <v>0</v>
      </c>
      <c r="X15" s="1142"/>
      <c r="Y15" s="1142"/>
      <c r="Z15" s="1143"/>
      <c r="AA15" s="1141">
        <f>((AD12/$E$12)+(AD13/$E$13)+(AD14/$E$14))/COUNT(AD12:AD14)</f>
        <v>0</v>
      </c>
      <c r="AB15" s="1142"/>
      <c r="AC15" s="1142"/>
      <c r="AD15" s="1143"/>
      <c r="AE15" s="435">
        <f>SUM(K15:AD15)</f>
        <v>0.23633699633699634</v>
      </c>
      <c r="AF15" s="307">
        <f>AVERAGE(AF12:AF14)</f>
        <v>0.23633699633699634</v>
      </c>
    </row>
    <row r="16" spans="1:32" s="295" customFormat="1" ht="19.5">
      <c r="A16" s="436"/>
      <c r="B16" s="436"/>
      <c r="C16" s="436"/>
      <c r="D16" s="436"/>
      <c r="E16" s="453"/>
      <c r="F16" s="437"/>
      <c r="G16" s="437"/>
      <c r="H16" s="437"/>
      <c r="I16" s="437"/>
      <c r="J16" s="437"/>
      <c r="L16" s="437"/>
      <c r="M16" s="437"/>
      <c r="N16" s="437"/>
      <c r="O16" s="437"/>
      <c r="P16" s="437"/>
      <c r="Q16" s="437"/>
      <c r="R16" s="437"/>
      <c r="S16" s="437"/>
      <c r="T16" s="437"/>
      <c r="U16" s="437"/>
      <c r="V16" s="437"/>
      <c r="W16" s="437"/>
      <c r="X16" s="437"/>
      <c r="Y16" s="437"/>
      <c r="Z16" s="437"/>
      <c r="AA16" s="437"/>
      <c r="AB16" s="437"/>
      <c r="AC16" s="437"/>
      <c r="AD16" s="437"/>
      <c r="AE16" s="438"/>
      <c r="AF16" s="438"/>
    </row>
    <row r="17" spans="1:32" s="295" customFormat="1">
      <c r="A17" s="439"/>
      <c r="B17" s="439"/>
      <c r="C17" s="439"/>
      <c r="D17" s="439"/>
      <c r="E17" s="440"/>
      <c r="P17" s="441">
        <v>2018</v>
      </c>
      <c r="Q17" s="441">
        <v>2019</v>
      </c>
      <c r="R17" s="441">
        <v>2020</v>
      </c>
      <c r="S17" s="441">
        <v>2021</v>
      </c>
      <c r="T17" s="441">
        <v>2022</v>
      </c>
    </row>
    <row r="18" spans="1:32" s="295" customFormat="1" ht="15" customHeight="1">
      <c r="A18" s="439"/>
      <c r="B18" s="439" t="s">
        <v>627</v>
      </c>
      <c r="C18" s="439" t="s">
        <v>628</v>
      </c>
      <c r="D18" s="439"/>
      <c r="E18" s="440"/>
      <c r="N18" s="1006" t="s">
        <v>526</v>
      </c>
      <c r="O18" s="1006"/>
      <c r="P18" s="630" t="s">
        <v>961</v>
      </c>
      <c r="Q18" s="300" t="s">
        <v>962</v>
      </c>
      <c r="R18" s="300" t="s">
        <v>963</v>
      </c>
      <c r="S18" s="300" t="s">
        <v>964</v>
      </c>
      <c r="T18" s="300" t="s">
        <v>965</v>
      </c>
    </row>
    <row r="19" spans="1:32" s="295" customFormat="1">
      <c r="A19" s="439"/>
      <c r="B19" s="439">
        <v>2018</v>
      </c>
      <c r="C19" s="442">
        <f>K15</f>
        <v>0.23633699633699634</v>
      </c>
      <c r="D19" s="439"/>
      <c r="E19" s="440"/>
      <c r="N19" s="1007" t="s">
        <v>525</v>
      </c>
      <c r="O19" s="1007"/>
      <c r="P19" s="299" t="s">
        <v>966</v>
      </c>
      <c r="Q19" s="631" t="s">
        <v>967</v>
      </c>
      <c r="R19" s="299" t="s">
        <v>968</v>
      </c>
      <c r="S19" s="299" t="s">
        <v>969</v>
      </c>
      <c r="T19" s="299" t="s">
        <v>970</v>
      </c>
    </row>
    <row r="20" spans="1:32" s="295" customFormat="1" ht="15" customHeight="1">
      <c r="A20" s="439"/>
      <c r="B20" s="439">
        <v>2019</v>
      </c>
      <c r="C20" s="442">
        <f>O15</f>
        <v>0</v>
      </c>
      <c r="D20" s="439"/>
      <c r="E20" s="440"/>
      <c r="N20" s="1009" t="s">
        <v>524</v>
      </c>
      <c r="O20" s="1009"/>
      <c r="P20" s="632" t="s">
        <v>523</v>
      </c>
      <c r="Q20" s="298" t="s">
        <v>961</v>
      </c>
      <c r="R20" s="298" t="s">
        <v>962</v>
      </c>
      <c r="S20" s="298" t="s">
        <v>963</v>
      </c>
      <c r="T20" s="298" t="s">
        <v>964</v>
      </c>
    </row>
    <row r="21" spans="1:32" s="315" customFormat="1">
      <c r="A21" s="1008"/>
      <c r="B21" s="439">
        <v>2020</v>
      </c>
      <c r="C21" s="442">
        <f>S15</f>
        <v>0</v>
      </c>
      <c r="D21" s="364"/>
      <c r="E21" s="443"/>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row>
    <row r="22" spans="1:32" s="315" customFormat="1">
      <c r="A22" s="1008"/>
      <c r="B22" s="439">
        <v>2021</v>
      </c>
      <c r="C22" s="442">
        <f>W15</f>
        <v>0</v>
      </c>
      <c r="D22" s="364"/>
      <c r="E22" s="443"/>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row>
    <row r="23" spans="1:32" s="315" customFormat="1">
      <c r="A23" s="1008"/>
      <c r="B23" s="439">
        <v>2022</v>
      </c>
      <c r="C23" s="442">
        <f>AA15</f>
        <v>0</v>
      </c>
      <c r="D23" s="364"/>
      <c r="E23" s="443"/>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row>
    <row r="24" spans="1:32" s="315" customFormat="1">
      <c r="A24" s="1008"/>
      <c r="B24" s="450"/>
      <c r="C24" s="365"/>
      <c r="D24" s="364"/>
      <c r="E24" s="443"/>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row>
    <row r="25" spans="1:32" s="315" customFormat="1">
      <c r="A25" s="1008"/>
      <c r="B25" s="366"/>
      <c r="C25" s="367"/>
      <c r="D25" s="364"/>
      <c r="E25" s="443"/>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row>
    <row r="26" spans="1:32" s="315" customFormat="1">
      <c r="A26" s="1008"/>
      <c r="B26" s="366"/>
      <c r="C26" s="367"/>
      <c r="D26" s="364"/>
      <c r="E26" s="443"/>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row>
    <row r="27" spans="1:32" s="315" customFormat="1">
      <c r="A27" s="1263"/>
      <c r="B27" s="446"/>
      <c r="C27" s="445"/>
      <c r="D27" s="443"/>
      <c r="E27" s="443"/>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row>
    <row r="28" spans="1:32" s="315" customFormat="1">
      <c r="A28" s="1263"/>
      <c r="B28" s="446"/>
      <c r="C28" s="447"/>
      <c r="D28" s="443"/>
      <c r="E28" s="443"/>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row>
    <row r="29" spans="1:32" s="315" customFormat="1">
      <c r="A29" s="1263"/>
      <c r="B29" s="446"/>
      <c r="C29" s="447"/>
      <c r="D29" s="443"/>
      <c r="E29" s="443"/>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row>
    <row r="30" spans="1:32" s="315" customFormat="1">
      <c r="A30" s="1026"/>
      <c r="B30" s="403"/>
      <c r="C30" s="357"/>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row>
    <row r="31" spans="1:32" s="315" customFormat="1">
      <c r="A31" s="1026"/>
      <c r="B31" s="403"/>
      <c r="C31" s="358"/>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row>
    <row r="32" spans="1:32" s="315" customFormat="1">
      <c r="A32" s="1026"/>
      <c r="B32" s="403"/>
      <c r="C32" s="358"/>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row>
    <row r="33" spans="1:32" s="315" customFormat="1">
      <c r="A33" s="1026"/>
      <c r="B33" s="403"/>
      <c r="C33" s="357"/>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row>
    <row r="34" spans="1:32" s="315" customFormat="1">
      <c r="A34" s="1026"/>
      <c r="B34" s="403"/>
      <c r="C34" s="358"/>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row>
    <row r="35" spans="1:32" s="315" customFormat="1">
      <c r="A35" s="1026"/>
      <c r="B35" s="403"/>
      <c r="C35" s="358"/>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row>
    <row r="36" spans="1:32" s="301" customFormat="1" ht="18.600000000000001" customHeight="1">
      <c r="A36" s="423"/>
      <c r="B36" s="421"/>
      <c r="C36" s="421"/>
      <c r="D36" s="421"/>
      <c r="E36" s="425"/>
      <c r="F36" s="425"/>
      <c r="G36" s="425"/>
      <c r="H36" s="421"/>
      <c r="I36" s="421"/>
      <c r="J36" s="421"/>
      <c r="K36" s="323"/>
      <c r="L36" s="323"/>
      <c r="M36" s="543"/>
      <c r="N36" s="543"/>
      <c r="O36" s="543"/>
      <c r="P36" s="543"/>
      <c r="Q36" s="321"/>
      <c r="R36" s="328"/>
    </row>
    <row r="37" spans="1:32" s="295" customFormat="1" ht="18.600000000000001" customHeight="1">
      <c r="A37" s="1062" t="s">
        <v>608</v>
      </c>
      <c r="B37" s="1063"/>
      <c r="C37" s="1063"/>
      <c r="D37" s="1063"/>
      <c r="E37" s="1063"/>
      <c r="F37" s="1063"/>
      <c r="G37" s="1063"/>
      <c r="H37" s="1063"/>
      <c r="I37" s="1063"/>
      <c r="J37" s="1063"/>
      <c r="K37" s="1063"/>
      <c r="L37" s="1063"/>
      <c r="M37" s="1063"/>
      <c r="N37" s="1063"/>
      <c r="O37" s="1063"/>
      <c r="P37" s="1063"/>
      <c r="Q37" s="1063"/>
      <c r="R37" s="1063"/>
      <c r="S37" s="1063"/>
      <c r="T37" s="1063"/>
      <c r="U37" s="1063"/>
      <c r="V37" s="1063"/>
      <c r="W37" s="1063"/>
      <c r="X37" s="1063"/>
      <c r="Y37" s="1063"/>
      <c r="Z37" s="1063"/>
      <c r="AA37" s="1063"/>
      <c r="AB37" s="1063"/>
      <c r="AC37" s="1063"/>
      <c r="AD37" s="1063"/>
      <c r="AE37" s="1063"/>
      <c r="AF37" s="1063"/>
    </row>
    <row r="38" spans="1:32" s="295" customFormat="1" ht="18.600000000000001" customHeight="1">
      <c r="A38" s="1010" t="s">
        <v>522</v>
      </c>
      <c r="B38" s="1011"/>
      <c r="C38" s="1191"/>
      <c r="D38" s="1191"/>
      <c r="E38" s="1191"/>
      <c r="F38" s="1191"/>
      <c r="G38" s="1191"/>
      <c r="H38" s="1191"/>
      <c r="I38" s="1191"/>
      <c r="J38" s="1191"/>
      <c r="K38" s="1191"/>
      <c r="L38" s="1191"/>
      <c r="M38" s="1191"/>
      <c r="N38" s="1191"/>
      <c r="O38" s="1191"/>
      <c r="P38" s="1191"/>
      <c r="Q38" s="1191"/>
      <c r="R38" s="1191"/>
      <c r="S38" s="1191"/>
      <c r="T38" s="1191"/>
      <c r="U38" s="1191"/>
      <c r="V38" s="1191"/>
      <c r="W38" s="1191"/>
      <c r="X38" s="1191"/>
      <c r="Y38" s="1191"/>
      <c r="Z38" s="1191"/>
      <c r="AA38" s="1191"/>
      <c r="AB38" s="1191"/>
      <c r="AC38" s="1191"/>
      <c r="AD38" s="1191"/>
      <c r="AE38" s="1191"/>
      <c r="AF38" s="1191"/>
    </row>
    <row r="39" spans="1:32" s="295" customFormat="1" ht="18.600000000000001" customHeight="1">
      <c r="A39" s="1012"/>
      <c r="B39" s="1013"/>
      <c r="C39" s="1191"/>
      <c r="D39" s="1191"/>
      <c r="E39" s="1191"/>
      <c r="F39" s="1191"/>
      <c r="G39" s="1191"/>
      <c r="H39" s="1191"/>
      <c r="I39" s="1191"/>
      <c r="J39" s="1191"/>
      <c r="K39" s="1191"/>
      <c r="L39" s="1191"/>
      <c r="M39" s="1191"/>
      <c r="N39" s="1191"/>
      <c r="O39" s="1191"/>
      <c r="P39" s="1191"/>
      <c r="Q39" s="1191"/>
      <c r="R39" s="1191"/>
      <c r="S39" s="1191"/>
      <c r="T39" s="1191"/>
      <c r="U39" s="1191"/>
      <c r="V39" s="1191"/>
      <c r="W39" s="1191"/>
      <c r="X39" s="1191"/>
      <c r="Y39" s="1191"/>
      <c r="Z39" s="1191"/>
      <c r="AA39" s="1191"/>
      <c r="AB39" s="1191"/>
      <c r="AC39" s="1191"/>
      <c r="AD39" s="1191"/>
      <c r="AE39" s="1191"/>
      <c r="AF39" s="1191"/>
    </row>
    <row r="40" spans="1:32" s="295" customFormat="1" ht="18.600000000000001" customHeight="1">
      <c r="A40" s="1014"/>
      <c r="B40" s="1015"/>
      <c r="C40" s="1191"/>
      <c r="D40" s="1191"/>
      <c r="E40" s="1191"/>
      <c r="F40" s="1191"/>
      <c r="G40" s="1191"/>
      <c r="H40" s="1191"/>
      <c r="I40" s="1191"/>
      <c r="J40" s="1191"/>
      <c r="K40" s="1191"/>
      <c r="L40" s="1191"/>
      <c r="M40" s="1191"/>
      <c r="N40" s="1191"/>
      <c r="O40" s="1191"/>
      <c r="P40" s="1191"/>
      <c r="Q40" s="1191"/>
      <c r="R40" s="1191"/>
      <c r="S40" s="1191"/>
      <c r="T40" s="1191"/>
      <c r="U40" s="1191"/>
      <c r="V40" s="1191"/>
      <c r="W40" s="1191"/>
      <c r="X40" s="1191"/>
      <c r="Y40" s="1191"/>
      <c r="Z40" s="1191"/>
      <c r="AA40" s="1191"/>
      <c r="AB40" s="1191"/>
      <c r="AC40" s="1191"/>
      <c r="AD40" s="1191"/>
      <c r="AE40" s="1191"/>
      <c r="AF40" s="1191"/>
    </row>
    <row r="41" spans="1:32" s="295" customFormat="1" ht="18.600000000000001" customHeight="1">
      <c r="A41" s="1010" t="s">
        <v>521</v>
      </c>
      <c r="B41" s="1011"/>
      <c r="C41" s="1064" t="s">
        <v>637</v>
      </c>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row>
    <row r="42" spans="1:32" s="295" customFormat="1" ht="18.600000000000001" customHeight="1">
      <c r="A42" s="1012"/>
      <c r="B42" s="1013"/>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row>
    <row r="43" spans="1:32" s="295" customFormat="1" ht="18.600000000000001" customHeight="1">
      <c r="A43" s="1012"/>
      <c r="B43" s="1013"/>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row>
    <row r="44" spans="1:32" s="295" customFormat="1" ht="18.600000000000001" customHeight="1">
      <c r="A44" s="1012"/>
      <c r="B44" s="1013"/>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row>
    <row r="45" spans="1:32" s="295" customFormat="1" ht="18.600000000000001" customHeight="1">
      <c r="A45" s="1014"/>
      <c r="B45" s="1015"/>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row>
    <row r="46" spans="1:32" s="295" customFormat="1" ht="18.600000000000001" customHeight="1">
      <c r="A46" s="1274" t="s">
        <v>520</v>
      </c>
      <c r="B46" s="1011"/>
      <c r="C46" s="1064" t="s">
        <v>638</v>
      </c>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row>
    <row r="47" spans="1:32" s="295" customFormat="1" ht="18.600000000000001" customHeight="1">
      <c r="A47" s="1275"/>
      <c r="B47" s="1013"/>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row>
    <row r="48" spans="1:32" s="295" customFormat="1" ht="18.600000000000001" customHeight="1">
      <c r="A48" s="1275"/>
      <c r="B48" s="1013"/>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row>
    <row r="49" spans="1:32" s="295" customFormat="1" ht="18.600000000000001" customHeight="1">
      <c r="A49" s="1275"/>
      <c r="B49" s="1013"/>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row>
    <row r="50" spans="1:32" s="295" customFormat="1" ht="77.099999999999994" customHeight="1">
      <c r="A50" s="1275"/>
      <c r="B50" s="1013"/>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row>
    <row r="51" spans="1:32" s="295" customFormat="1" ht="18.600000000000001" customHeight="1"/>
    <row r="52" spans="1:32" s="295" customFormat="1" ht="18.600000000000001" customHeight="1"/>
    <row r="53" spans="1:32" s="295" customFormat="1" ht="18.600000000000001" customHeight="1">
      <c r="A53" s="297" t="s">
        <v>256</v>
      </c>
      <c r="B53" s="297"/>
      <c r="C53" s="297"/>
      <c r="D53" s="297"/>
      <c r="E53" s="297"/>
      <c r="F53" s="297"/>
      <c r="G53" s="297"/>
      <c r="H53" s="297"/>
      <c r="I53" s="297"/>
      <c r="J53" s="297"/>
      <c r="K53" s="297"/>
      <c r="L53" s="297"/>
      <c r="M53" s="297"/>
      <c r="N53" s="297"/>
      <c r="O53" s="297"/>
      <c r="P53" s="297"/>
      <c r="Q53" s="297"/>
    </row>
    <row r="54" spans="1:32" s="295" customFormat="1" ht="18.600000000000001" customHeight="1">
      <c r="A54" s="296" t="s">
        <v>519</v>
      </c>
      <c r="B54" s="296"/>
      <c r="C54" s="296"/>
      <c r="D54" s="296"/>
      <c r="E54" s="296"/>
      <c r="F54" s="296"/>
      <c r="G54" s="296"/>
      <c r="H54" s="296"/>
      <c r="I54" s="296"/>
      <c r="J54" s="296"/>
      <c r="K54" s="296"/>
      <c r="L54" s="296"/>
      <c r="M54" s="296"/>
      <c r="N54" s="296"/>
      <c r="O54" s="296"/>
      <c r="P54" s="296"/>
      <c r="Q54" s="296"/>
    </row>
    <row r="55" spans="1:32" s="459" customFormat="1" ht="18.600000000000001" customHeight="1"/>
    <row r="56" spans="1:32" ht="18.600000000000001" customHeight="1"/>
    <row r="57" spans="1:32" ht="18.600000000000001" customHeight="1"/>
    <row r="58" spans="1:32" ht="18.600000000000001" customHeight="1"/>
    <row r="59" spans="1:32" ht="18.600000000000001" customHeight="1"/>
    <row r="60" spans="1:32" ht="18.600000000000001" customHeight="1"/>
    <row r="61" spans="1:32" ht="18.600000000000001" customHeight="1"/>
    <row r="62" spans="1:32" ht="18.600000000000001" customHeight="1"/>
    <row r="63" spans="1:32" ht="18.600000000000001" customHeight="1"/>
    <row r="64" spans="1:32"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sheetData>
  <mergeCells count="65">
    <mergeCell ref="A1:AF1"/>
    <mergeCell ref="A3:AF3"/>
    <mergeCell ref="A4:AF4"/>
    <mergeCell ref="A5:D5"/>
    <mergeCell ref="E5:L5"/>
    <mergeCell ref="M5:P5"/>
    <mergeCell ref="Q5:T5"/>
    <mergeCell ref="U5:X5"/>
    <mergeCell ref="Y5:AB5"/>
    <mergeCell ref="AC5:AF5"/>
    <mergeCell ref="A9:D9"/>
    <mergeCell ref="E9:L9"/>
    <mergeCell ref="M9:T9"/>
    <mergeCell ref="A6:D6"/>
    <mergeCell ref="E6:L6"/>
    <mergeCell ref="M6:P6"/>
    <mergeCell ref="Q6:T6"/>
    <mergeCell ref="AC6:AF6"/>
    <mergeCell ref="A7:D8"/>
    <mergeCell ref="E7:L8"/>
    <mergeCell ref="M7:T8"/>
    <mergeCell ref="U7:AF7"/>
    <mergeCell ref="U6:X6"/>
    <mergeCell ref="Y6:AB6"/>
    <mergeCell ref="AF10:AF11"/>
    <mergeCell ref="A10:D11"/>
    <mergeCell ref="E10:E11"/>
    <mergeCell ref="F10:F11"/>
    <mergeCell ref="G10:H11"/>
    <mergeCell ref="I10:J11"/>
    <mergeCell ref="K10:N10"/>
    <mergeCell ref="O10:R10"/>
    <mergeCell ref="S10:V10"/>
    <mergeCell ref="W10:Z10"/>
    <mergeCell ref="AA10:AD10"/>
    <mergeCell ref="AE10:AE11"/>
    <mergeCell ref="AA15:AD15"/>
    <mergeCell ref="B12:D12"/>
    <mergeCell ref="G12:H12"/>
    <mergeCell ref="I12:J14"/>
    <mergeCell ref="B13:D13"/>
    <mergeCell ref="G13:H13"/>
    <mergeCell ref="B14:D14"/>
    <mergeCell ref="G14:H14"/>
    <mergeCell ref="N19:O19"/>
    <mergeCell ref="N20:O20"/>
    <mergeCell ref="A21:A23"/>
    <mergeCell ref="A24:A26"/>
    <mergeCell ref="W15:Z15"/>
    <mergeCell ref="A12:A14"/>
    <mergeCell ref="A37:AF37"/>
    <mergeCell ref="C38:AF40"/>
    <mergeCell ref="C41:AF45"/>
    <mergeCell ref="C46:AF50"/>
    <mergeCell ref="A46:B50"/>
    <mergeCell ref="A30:A32"/>
    <mergeCell ref="A33:A35"/>
    <mergeCell ref="A38:B40"/>
    <mergeCell ref="A41:B45"/>
    <mergeCell ref="A27:A29"/>
    <mergeCell ref="A15:J15"/>
    <mergeCell ref="K15:N15"/>
    <mergeCell ref="O15:R15"/>
    <mergeCell ref="S15:V15"/>
    <mergeCell ref="N18:O18"/>
  </mergeCells>
  <conditionalFormatting sqref="AF15">
    <cfRule type="cellIs" dxfId="29" priority="1" operator="between">
      <formula>0.2</formula>
      <formula>0.35</formula>
    </cfRule>
    <cfRule type="cellIs" dxfId="28" priority="2" operator="between">
      <formula>0.35</formula>
      <formula>0.4</formula>
    </cfRule>
    <cfRule type="cellIs" dxfId="27" priority="3" operator="between">
      <formula>0.15</formula>
      <formula>0.2</formula>
    </cfRule>
    <cfRule type="cellIs" dxfId="26" priority="4" operator="between">
      <formula>0.1</formula>
      <formula>0.15</formula>
    </cfRule>
    <cfRule type="cellIs" dxfId="25" priority="5"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2"/>
  <sheetViews>
    <sheetView showGridLines="0" topLeftCell="A7" zoomScale="70" zoomScaleNormal="70" workbookViewId="0">
      <selection activeCell="P27" sqref="P27"/>
    </sheetView>
  </sheetViews>
  <sheetFormatPr baseColWidth="10" defaultColWidth="11.5546875" defaultRowHeight="15"/>
  <cols>
    <col min="1" max="1" width="9.88671875" style="429" bestFit="1" customWidth="1"/>
    <col min="2" max="2" width="9.33203125" style="429" bestFit="1" customWidth="1"/>
    <col min="3" max="3" width="8.88671875" style="429" bestFit="1" customWidth="1"/>
    <col min="4" max="4" width="10.88671875" style="429" bestFit="1" customWidth="1"/>
    <col min="5" max="5" width="8.5546875" style="429" bestFit="1" customWidth="1"/>
    <col min="6" max="6" width="9.88671875" style="429" customWidth="1"/>
    <col min="7" max="7" width="10.33203125" style="429" bestFit="1" customWidth="1"/>
    <col min="8" max="8" width="10.109375" style="429" bestFit="1" customWidth="1"/>
    <col min="9" max="9" width="10.5546875" style="429" bestFit="1" customWidth="1"/>
    <col min="10" max="10" width="11.5546875" style="429" customWidth="1"/>
    <col min="11" max="11" width="9.6640625" style="429" bestFit="1" customWidth="1"/>
    <col min="12" max="12" width="7.5546875" style="429" bestFit="1" customWidth="1"/>
    <col min="13" max="13" width="7.6640625" style="429" bestFit="1" customWidth="1"/>
    <col min="14" max="14" width="8.88671875" style="429" bestFit="1" customWidth="1"/>
    <col min="15" max="15" width="9.88671875" style="429" bestFit="1" customWidth="1"/>
    <col min="16" max="16" width="9.88671875" style="429" customWidth="1"/>
    <col min="17" max="17" width="11.109375" style="429" bestFit="1" customWidth="1"/>
    <col min="18" max="18" width="11.33203125" style="429" customWidth="1"/>
    <col min="19" max="24" width="11.5546875" style="429"/>
    <col min="25" max="25" width="13.88671875" style="429" customWidth="1"/>
    <col min="26" max="16384" width="11.5546875" style="429"/>
  </cols>
  <sheetData>
    <row r="1" spans="1:32" s="295" customFormat="1" ht="154.5" customHeight="1">
      <c r="A1" s="948" t="s">
        <v>533</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row>
    <row r="2" spans="1:32" s="295" customFormat="1"/>
    <row r="3" spans="1:32" s="295" customFormat="1" ht="15" customHeight="1">
      <c r="A3" s="1268" t="s">
        <v>0</v>
      </c>
      <c r="B3" s="1269"/>
      <c r="C3" s="1269"/>
      <c r="D3" s="1269"/>
      <c r="E3" s="1269"/>
      <c r="F3" s="1269"/>
      <c r="G3" s="1269"/>
      <c r="H3" s="1269"/>
      <c r="I3" s="1269"/>
      <c r="J3" s="1269"/>
      <c r="K3" s="1269"/>
      <c r="L3" s="1269"/>
      <c r="M3" s="1269"/>
      <c r="N3" s="1269"/>
      <c r="O3" s="1269"/>
      <c r="P3" s="1269"/>
      <c r="Q3" s="1269"/>
      <c r="R3" s="1269"/>
      <c r="S3" s="1269"/>
      <c r="T3" s="1269"/>
      <c r="U3" s="1269"/>
      <c r="V3" s="1269"/>
      <c r="W3" s="1269"/>
      <c r="X3" s="1269"/>
      <c r="Y3" s="1269"/>
      <c r="Z3" s="1269"/>
      <c r="AA3" s="1269"/>
      <c r="AB3" s="1269"/>
      <c r="AC3" s="1269"/>
      <c r="AD3" s="1269"/>
      <c r="AE3" s="1269"/>
      <c r="AF3" s="1270"/>
    </row>
    <row r="4" spans="1:32" s="295" customFormat="1" ht="44.25" customHeight="1">
      <c r="A4" s="1276" t="s">
        <v>26</v>
      </c>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8"/>
    </row>
    <row r="5" spans="1:32" s="295" customFormat="1" ht="15" customHeight="1">
      <c r="A5" s="952" t="s">
        <v>1</v>
      </c>
      <c r="B5" s="952"/>
      <c r="C5" s="952"/>
      <c r="D5" s="952"/>
      <c r="E5" s="953" t="s">
        <v>2</v>
      </c>
      <c r="F5" s="953"/>
      <c r="G5" s="953"/>
      <c r="H5" s="953"/>
      <c r="I5" s="953"/>
      <c r="J5" s="953"/>
      <c r="K5" s="953"/>
      <c r="L5" s="953"/>
      <c r="M5" s="954" t="s">
        <v>3</v>
      </c>
      <c r="N5" s="954"/>
      <c r="O5" s="954"/>
      <c r="P5" s="954"/>
      <c r="Q5" s="1271" t="s">
        <v>590</v>
      </c>
      <c r="R5" s="1272"/>
      <c r="S5" s="1272"/>
      <c r="T5" s="1273"/>
      <c r="U5" s="956" t="s">
        <v>591</v>
      </c>
      <c r="V5" s="956"/>
      <c r="W5" s="956"/>
      <c r="X5" s="956"/>
      <c r="Y5" s="957" t="s">
        <v>5</v>
      </c>
      <c r="Z5" s="957"/>
      <c r="AA5" s="957"/>
      <c r="AB5" s="957"/>
      <c r="AC5" s="958" t="s">
        <v>6</v>
      </c>
      <c r="AD5" s="958"/>
      <c r="AE5" s="958"/>
      <c r="AF5" s="958"/>
    </row>
    <row r="6" spans="1:32" s="305" customFormat="1" ht="98.1" customHeight="1">
      <c r="A6" s="966" t="s">
        <v>141</v>
      </c>
      <c r="B6" s="966"/>
      <c r="C6" s="966"/>
      <c r="D6" s="966"/>
      <c r="E6" s="967" t="s">
        <v>623</v>
      </c>
      <c r="F6" s="967"/>
      <c r="G6" s="967"/>
      <c r="H6" s="967"/>
      <c r="I6" s="967"/>
      <c r="J6" s="967"/>
      <c r="K6" s="967"/>
      <c r="L6" s="967"/>
      <c r="M6" s="967" t="s">
        <v>153</v>
      </c>
      <c r="N6" s="967"/>
      <c r="O6" s="967"/>
      <c r="P6" s="967"/>
      <c r="Q6" s="990" t="s">
        <v>624</v>
      </c>
      <c r="R6" s="1089"/>
      <c r="S6" s="1089"/>
      <c r="T6" s="991"/>
      <c r="U6" s="968" t="s">
        <v>625</v>
      </c>
      <c r="V6" s="968"/>
      <c r="W6" s="968"/>
      <c r="X6" s="968"/>
      <c r="Y6" s="968" t="s">
        <v>144</v>
      </c>
      <c r="Z6" s="968"/>
      <c r="AA6" s="968"/>
      <c r="AB6" s="968"/>
      <c r="AC6" s="968" t="s">
        <v>626</v>
      </c>
      <c r="AD6" s="968"/>
      <c r="AE6" s="968"/>
      <c r="AF6" s="968"/>
    </row>
    <row r="7" spans="1:32" s="295" customFormat="1" ht="15" customHeight="1">
      <c r="A7" s="969" t="s">
        <v>7</v>
      </c>
      <c r="B7" s="969"/>
      <c r="C7" s="969"/>
      <c r="D7" s="969"/>
      <c r="E7" s="971" t="s">
        <v>8</v>
      </c>
      <c r="F7" s="971"/>
      <c r="G7" s="971"/>
      <c r="H7" s="971"/>
      <c r="I7" s="971"/>
      <c r="J7" s="971"/>
      <c r="K7" s="971"/>
      <c r="L7" s="971"/>
      <c r="M7" s="973" t="s">
        <v>12</v>
      </c>
      <c r="N7" s="973"/>
      <c r="O7" s="973"/>
      <c r="P7" s="973"/>
      <c r="Q7" s="973"/>
      <c r="R7" s="973"/>
      <c r="S7" s="973"/>
      <c r="T7" s="974"/>
      <c r="U7" s="977" t="s">
        <v>4</v>
      </c>
      <c r="V7" s="978"/>
      <c r="W7" s="978"/>
      <c r="X7" s="978"/>
      <c r="Y7" s="978"/>
      <c r="Z7" s="978"/>
      <c r="AA7" s="978"/>
      <c r="AB7" s="978"/>
      <c r="AC7" s="978"/>
      <c r="AD7" s="978"/>
      <c r="AE7" s="978"/>
      <c r="AF7" s="978"/>
    </row>
    <row r="8" spans="1:32" s="295" customFormat="1" ht="39.6" customHeight="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431" t="s">
        <v>603</v>
      </c>
    </row>
    <row r="9" spans="1:32" s="295" customFormat="1" ht="38.25" customHeight="1">
      <c r="A9" s="1004" t="s">
        <v>191</v>
      </c>
      <c r="B9" s="1005"/>
      <c r="C9" s="1005"/>
      <c r="D9" s="1001"/>
      <c r="E9" s="960" t="s">
        <v>639</v>
      </c>
      <c r="F9" s="961"/>
      <c r="G9" s="961"/>
      <c r="H9" s="961"/>
      <c r="I9" s="961"/>
      <c r="J9" s="961"/>
      <c r="K9" s="961"/>
      <c r="L9" s="962"/>
      <c r="M9" s="963" t="s">
        <v>22</v>
      </c>
      <c r="N9" s="964"/>
      <c r="O9" s="964"/>
      <c r="P9" s="964"/>
      <c r="Q9" s="964"/>
      <c r="R9" s="964"/>
      <c r="S9" s="964"/>
      <c r="T9" s="965"/>
      <c r="U9" s="428"/>
      <c r="V9" s="420"/>
      <c r="W9" s="420" t="s">
        <v>30</v>
      </c>
      <c r="X9" s="420"/>
      <c r="Y9" s="422"/>
      <c r="Z9" s="420"/>
      <c r="AA9" s="420"/>
      <c r="AB9" s="420"/>
      <c r="AC9" s="428"/>
      <c r="AD9" s="422"/>
      <c r="AE9" s="422" t="s">
        <v>30</v>
      </c>
      <c r="AF9" s="420"/>
    </row>
    <row r="10" spans="1:32" s="301" customFormat="1" ht="15" customHeight="1">
      <c r="A10" s="981" t="s">
        <v>500</v>
      </c>
      <c r="B10" s="981"/>
      <c r="C10" s="981"/>
      <c r="D10" s="981"/>
      <c r="E10" s="982" t="s">
        <v>530</v>
      </c>
      <c r="F10" s="984" t="s">
        <v>10</v>
      </c>
      <c r="G10" s="985" t="s">
        <v>529</v>
      </c>
      <c r="H10" s="985"/>
      <c r="I10" s="986" t="s">
        <v>528</v>
      </c>
      <c r="J10" s="986"/>
      <c r="K10" s="987">
        <v>2018</v>
      </c>
      <c r="L10" s="988"/>
      <c r="M10" s="988"/>
      <c r="N10" s="988"/>
      <c r="O10" s="988">
        <v>2019</v>
      </c>
      <c r="P10" s="988"/>
      <c r="Q10" s="988"/>
      <c r="R10" s="988"/>
      <c r="S10" s="988">
        <v>2020</v>
      </c>
      <c r="T10" s="988"/>
      <c r="U10" s="988"/>
      <c r="V10" s="988"/>
      <c r="W10" s="988">
        <v>2021</v>
      </c>
      <c r="X10" s="988"/>
      <c r="Y10" s="988"/>
      <c r="Z10" s="988"/>
      <c r="AA10" s="988">
        <v>2022</v>
      </c>
      <c r="AB10" s="988"/>
      <c r="AC10" s="988"/>
      <c r="AD10" s="988"/>
      <c r="AE10" s="989" t="s">
        <v>534</v>
      </c>
      <c r="AF10" s="979" t="s">
        <v>607</v>
      </c>
    </row>
    <row r="11" spans="1:32" s="301" customFormat="1" ht="15" customHeight="1">
      <c r="A11" s="981"/>
      <c r="B11" s="981"/>
      <c r="C11" s="981"/>
      <c r="D11" s="981"/>
      <c r="E11" s="983"/>
      <c r="F11" s="984"/>
      <c r="G11" s="985"/>
      <c r="H11" s="985"/>
      <c r="I11" s="986"/>
      <c r="J11" s="986"/>
      <c r="K11" s="419" t="s">
        <v>23</v>
      </c>
      <c r="L11" s="419" t="s">
        <v>24</v>
      </c>
      <c r="M11" s="419" t="s">
        <v>25</v>
      </c>
      <c r="N11" s="419" t="s">
        <v>609</v>
      </c>
      <c r="O11" s="419" t="s">
        <v>23</v>
      </c>
      <c r="P11" s="419" t="s">
        <v>24</v>
      </c>
      <c r="Q11" s="419" t="s">
        <v>25</v>
      </c>
      <c r="R11" s="419" t="s">
        <v>609</v>
      </c>
      <c r="S11" s="419" t="s">
        <v>23</v>
      </c>
      <c r="T11" s="419" t="s">
        <v>24</v>
      </c>
      <c r="U11" s="419" t="s">
        <v>25</v>
      </c>
      <c r="V11" s="419" t="s">
        <v>609</v>
      </c>
      <c r="W11" s="419" t="s">
        <v>23</v>
      </c>
      <c r="X11" s="419" t="s">
        <v>24</v>
      </c>
      <c r="Y11" s="419" t="s">
        <v>25</v>
      </c>
      <c r="Z11" s="419" t="s">
        <v>609</v>
      </c>
      <c r="AA11" s="419" t="s">
        <v>23</v>
      </c>
      <c r="AB11" s="419" t="s">
        <v>24</v>
      </c>
      <c r="AC11" s="419" t="s">
        <v>25</v>
      </c>
      <c r="AD11" s="424" t="s">
        <v>609</v>
      </c>
      <c r="AE11" s="989"/>
      <c r="AF11" s="980"/>
    </row>
    <row r="12" spans="1:32" s="301" customFormat="1" ht="62.1" customHeight="1">
      <c r="A12" s="432" t="s">
        <v>606</v>
      </c>
      <c r="B12" s="968" t="str">
        <f>+'[2]PLAN DE ACCION ESTRATEGICO'!W84</f>
        <v>Residencias orquetales</v>
      </c>
      <c r="C12" s="968"/>
      <c r="D12" s="968"/>
      <c r="E12" s="426">
        <f>+'[2]PLAN DE ACCION ESTRATEGICO'!Z84</f>
        <v>20</v>
      </c>
      <c r="F12" s="420" t="str">
        <f>+'[2]PLAN DE ACCION ESTRATEGICO'!Y84</f>
        <v>No.</v>
      </c>
      <c r="G12" s="990" t="str">
        <f>+'[2]PLAN DE ACCION ESTRATEGICO'!X84</f>
        <v>Residencias orquestales realizadas</v>
      </c>
      <c r="H12" s="991"/>
      <c r="I12" s="1158" t="str">
        <f>+'[2]PLAN DE ACCION ESTRATEGICO'!BJ84</f>
        <v>Informe</v>
      </c>
      <c r="J12" s="1158"/>
      <c r="K12" s="477">
        <f>+'[2]PLAN DE ACCION ESTRATEGICO'!AR84</f>
        <v>2</v>
      </c>
      <c r="L12" s="477">
        <f>+'[2]PLAN DE ACCION ESTRATEGICO'!AS84</f>
        <v>1</v>
      </c>
      <c r="M12" s="477">
        <f>+'[2]PLAN DE ACCION ESTRATEGICO'!AT84</f>
        <v>1</v>
      </c>
      <c r="N12" s="478">
        <f>SUM(K12:M12)</f>
        <v>4</v>
      </c>
      <c r="O12" s="477">
        <f>+'[2]PLAN DE ACCION ESTRATEGICO'!AU84</f>
        <v>0</v>
      </c>
      <c r="P12" s="477">
        <f>+'[2]PLAN DE ACCION ESTRATEGICO'!AV84</f>
        <v>0</v>
      </c>
      <c r="Q12" s="477">
        <f>+'[2]PLAN DE ACCION ESTRATEGICO'!AW84</f>
        <v>0</v>
      </c>
      <c r="R12" s="478">
        <f>SUM(O12:Q12)</f>
        <v>0</v>
      </c>
      <c r="S12" s="477">
        <f>+'[2]PLAN DE ACCION ESTRATEGICO'!AX84</f>
        <v>0</v>
      </c>
      <c r="T12" s="477">
        <f>+'[2]PLAN DE ACCION ESTRATEGICO'!AY84</f>
        <v>0</v>
      </c>
      <c r="U12" s="477">
        <f>+'[2]PLAN DE ACCION ESTRATEGICO'!AZ84</f>
        <v>0</v>
      </c>
      <c r="V12" s="478">
        <f>SUM(S12:U12)</f>
        <v>0</v>
      </c>
      <c r="W12" s="477">
        <f>+'[2]PLAN DE ACCION ESTRATEGICO'!BA84</f>
        <v>0</v>
      </c>
      <c r="X12" s="477">
        <f>+'[2]PLAN DE ACCION ESTRATEGICO'!BB84</f>
        <v>0</v>
      </c>
      <c r="Y12" s="477">
        <f>+'[2]PLAN DE ACCION ESTRATEGICO'!BC84</f>
        <v>0</v>
      </c>
      <c r="Z12" s="478">
        <f>SUM(W12:Y12)</f>
        <v>0</v>
      </c>
      <c r="AA12" s="477">
        <f>+'[2]PLAN DE ACCION ESTRATEGICO'!BD84</f>
        <v>0</v>
      </c>
      <c r="AB12" s="477">
        <f>+'[2]PLAN DE ACCION ESTRATEGICO'!BE84</f>
        <v>0</v>
      </c>
      <c r="AC12" s="477">
        <f>+'[2]PLAN DE ACCION ESTRATEGICO'!BF84</f>
        <v>0</v>
      </c>
      <c r="AD12" s="478">
        <f>SUM(AA12:AC12)</f>
        <v>0</v>
      </c>
      <c r="AE12" s="479">
        <f>+N12+R12+V12+Z12+AD12</f>
        <v>4</v>
      </c>
      <c r="AF12" s="433">
        <f>AE12/E12</f>
        <v>0.2</v>
      </c>
    </row>
    <row r="13" spans="1:32" s="301" customFormat="1" ht="22.5">
      <c r="A13" s="1264" t="s">
        <v>527</v>
      </c>
      <c r="B13" s="1265"/>
      <c r="C13" s="1265"/>
      <c r="D13" s="1265"/>
      <c r="E13" s="1265"/>
      <c r="F13" s="1265"/>
      <c r="G13" s="1265"/>
      <c r="H13" s="1265"/>
      <c r="I13" s="1265"/>
      <c r="J13" s="1266"/>
      <c r="K13" s="1141">
        <f>((N12/$E$12)/COUNT(N12:N12))</f>
        <v>0.2</v>
      </c>
      <c r="L13" s="1142"/>
      <c r="M13" s="1142"/>
      <c r="N13" s="1143"/>
      <c r="O13" s="1141">
        <f t="shared" ref="O13" si="0">((R12/$E$12)/COUNT(R12:R12))</f>
        <v>0</v>
      </c>
      <c r="P13" s="1142"/>
      <c r="Q13" s="1142"/>
      <c r="R13" s="1143"/>
      <c r="S13" s="1141">
        <f t="shared" ref="S13" si="1">((V12/$E$12)/COUNT(V12:V12))</f>
        <v>0</v>
      </c>
      <c r="T13" s="1142"/>
      <c r="U13" s="1142"/>
      <c r="V13" s="1143"/>
      <c r="W13" s="1141">
        <f t="shared" ref="W13" si="2">((Z12/$E$12)/COUNT(Z12:Z12))</f>
        <v>0</v>
      </c>
      <c r="X13" s="1142"/>
      <c r="Y13" s="1142"/>
      <c r="Z13" s="1143"/>
      <c r="AA13" s="1141">
        <f t="shared" ref="AA13" si="3">((AD12/$E$12)/COUNT(AD12:AD12))</f>
        <v>0</v>
      </c>
      <c r="AB13" s="1142"/>
      <c r="AC13" s="1142"/>
      <c r="AD13" s="1143"/>
      <c r="AE13" s="435">
        <f>SUM(K13:AD13)</f>
        <v>0.2</v>
      </c>
      <c r="AF13" s="307">
        <f>AVERAGE(AF12:AF12)</f>
        <v>0.2</v>
      </c>
    </row>
    <row r="14" spans="1:32" s="295" customFormat="1" ht="19.5">
      <c r="A14" s="460"/>
      <c r="B14" s="460"/>
      <c r="C14" s="460"/>
      <c r="D14" s="460"/>
      <c r="E14" s="437"/>
      <c r="F14" s="437"/>
      <c r="G14" s="437"/>
      <c r="H14" s="437"/>
      <c r="I14" s="437"/>
      <c r="J14" s="437"/>
      <c r="L14" s="437"/>
      <c r="M14" s="437"/>
      <c r="N14" s="437"/>
      <c r="O14" s="437"/>
      <c r="P14" s="437"/>
      <c r="Q14" s="437"/>
      <c r="R14" s="437"/>
      <c r="S14" s="437"/>
      <c r="T14" s="437"/>
      <c r="U14" s="437"/>
      <c r="V14" s="437"/>
      <c r="W14" s="437"/>
      <c r="X14" s="437"/>
      <c r="Y14" s="437"/>
      <c r="Z14" s="437"/>
      <c r="AA14" s="437"/>
      <c r="AB14" s="437"/>
      <c r="AC14" s="437"/>
      <c r="AD14" s="437"/>
      <c r="AE14" s="438"/>
      <c r="AF14" s="438"/>
    </row>
    <row r="15" spans="1:32" s="295" customFormat="1">
      <c r="A15" s="448"/>
      <c r="B15" s="439"/>
      <c r="C15" s="439"/>
      <c r="D15" s="439"/>
      <c r="P15" s="441">
        <v>2018</v>
      </c>
      <c r="Q15" s="441">
        <v>2019</v>
      </c>
      <c r="R15" s="441">
        <v>2020</v>
      </c>
      <c r="S15" s="441">
        <v>2021</v>
      </c>
      <c r="T15" s="441">
        <v>2022</v>
      </c>
      <c r="U15" s="633"/>
    </row>
    <row r="16" spans="1:32" s="295" customFormat="1" ht="15" customHeight="1">
      <c r="A16" s="448"/>
      <c r="B16" s="439" t="s">
        <v>627</v>
      </c>
      <c r="C16" s="439" t="s">
        <v>628</v>
      </c>
      <c r="D16" s="439"/>
      <c r="N16" s="1006" t="s">
        <v>526</v>
      </c>
      <c r="O16" s="1006"/>
      <c r="P16" s="630" t="s">
        <v>961</v>
      </c>
      <c r="Q16" s="300" t="s">
        <v>962</v>
      </c>
      <c r="R16" s="300" t="s">
        <v>963</v>
      </c>
      <c r="S16" s="300" t="s">
        <v>964</v>
      </c>
      <c r="T16" s="300" t="s">
        <v>965</v>
      </c>
      <c r="U16" s="594"/>
    </row>
    <row r="17" spans="1:32" s="295" customFormat="1">
      <c r="A17" s="448"/>
      <c r="B17" s="439">
        <v>2018</v>
      </c>
      <c r="C17" s="442">
        <f>+K13</f>
        <v>0.2</v>
      </c>
      <c r="D17" s="439"/>
      <c r="E17" s="448"/>
      <c r="N17" s="1007" t="s">
        <v>525</v>
      </c>
      <c r="O17" s="1007"/>
      <c r="P17" s="299" t="s">
        <v>966</v>
      </c>
      <c r="Q17" s="631" t="s">
        <v>967</v>
      </c>
      <c r="R17" s="299" t="s">
        <v>968</v>
      </c>
      <c r="S17" s="299" t="s">
        <v>969</v>
      </c>
      <c r="T17" s="299" t="s">
        <v>970</v>
      </c>
      <c r="U17" s="594"/>
    </row>
    <row r="18" spans="1:32" s="295" customFormat="1" ht="15" customHeight="1">
      <c r="A18" s="448"/>
      <c r="B18" s="439">
        <v>2019</v>
      </c>
      <c r="C18" s="442">
        <f>+O13</f>
        <v>0</v>
      </c>
      <c r="D18" s="439"/>
      <c r="E18" s="448"/>
      <c r="N18" s="1009" t="s">
        <v>524</v>
      </c>
      <c r="O18" s="1009"/>
      <c r="P18" s="632" t="s">
        <v>523</v>
      </c>
      <c r="Q18" s="298" t="s">
        <v>961</v>
      </c>
      <c r="R18" s="298" t="s">
        <v>962</v>
      </c>
      <c r="S18" s="298" t="s">
        <v>963</v>
      </c>
      <c r="T18" s="298" t="s">
        <v>964</v>
      </c>
      <c r="U18" s="594"/>
    </row>
    <row r="19" spans="1:32" s="315" customFormat="1">
      <c r="A19" s="1279"/>
      <c r="B19" s="439">
        <v>2020</v>
      </c>
      <c r="C19" s="442">
        <f t="shared" ref="C19" si="4">+K15</f>
        <v>0</v>
      </c>
      <c r="D19" s="364"/>
      <c r="E19" s="44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row>
    <row r="20" spans="1:32" s="315" customFormat="1">
      <c r="A20" s="1279"/>
      <c r="B20" s="439">
        <v>2021</v>
      </c>
      <c r="C20" s="442">
        <f t="shared" ref="C20" si="5">+O15</f>
        <v>0</v>
      </c>
      <c r="D20" s="364"/>
      <c r="E20" s="44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row>
    <row r="21" spans="1:32" s="315" customFormat="1">
      <c r="A21" s="1279"/>
      <c r="B21" s="439">
        <v>2022</v>
      </c>
      <c r="C21" s="442">
        <f t="shared" ref="C21" si="6">+K17</f>
        <v>0</v>
      </c>
      <c r="D21" s="364"/>
      <c r="E21" s="44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row>
    <row r="22" spans="1:32" s="315" customFormat="1">
      <c r="A22" s="1279"/>
      <c r="B22" s="450"/>
      <c r="C22" s="365"/>
      <c r="D22" s="364"/>
      <c r="E22" s="44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row>
    <row r="23" spans="1:32" s="315" customFormat="1">
      <c r="A23" s="1279"/>
      <c r="B23" s="451"/>
      <c r="C23" s="461"/>
      <c r="D23" s="449"/>
      <c r="E23" s="44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row>
    <row r="24" spans="1:32" s="315" customFormat="1">
      <c r="A24" s="1279"/>
      <c r="B24" s="451"/>
      <c r="C24" s="461"/>
      <c r="D24" s="449"/>
      <c r="E24" s="44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row>
    <row r="25" spans="1:32" s="315" customFormat="1">
      <c r="A25" s="1279"/>
      <c r="B25" s="451"/>
      <c r="C25" s="452"/>
      <c r="D25" s="449"/>
      <c r="E25" s="44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row>
    <row r="26" spans="1:32" s="315" customFormat="1">
      <c r="A26" s="1279"/>
      <c r="B26" s="451"/>
      <c r="C26" s="461"/>
      <c r="D26" s="44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row>
    <row r="27" spans="1:32" s="315" customFormat="1">
      <c r="A27" s="1279"/>
      <c r="B27" s="451"/>
      <c r="C27" s="461"/>
      <c r="D27" s="44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row>
    <row r="28" spans="1:32" s="315" customFormat="1">
      <c r="A28" s="1279"/>
      <c r="B28" s="451"/>
      <c r="C28" s="452"/>
      <c r="D28" s="44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row>
    <row r="29" spans="1:32" s="315" customFormat="1">
      <c r="A29" s="1279"/>
      <c r="B29" s="451"/>
      <c r="C29" s="461"/>
      <c r="D29" s="44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row>
    <row r="30" spans="1:32" s="315" customFormat="1">
      <c r="A30" s="1279"/>
      <c r="B30" s="451"/>
      <c r="C30" s="461"/>
      <c r="D30" s="44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row>
    <row r="31" spans="1:32" s="315" customFormat="1">
      <c r="A31" s="1279"/>
      <c r="B31" s="451"/>
      <c r="C31" s="452"/>
      <c r="D31" s="44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row>
    <row r="32" spans="1:32" s="315" customFormat="1">
      <c r="A32" s="1279"/>
      <c r="B32" s="451"/>
      <c r="C32" s="461"/>
      <c r="D32" s="44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row>
    <row r="33" spans="1:32" s="315" customFormat="1">
      <c r="A33" s="1279"/>
      <c r="B33" s="451"/>
      <c r="C33" s="461"/>
      <c r="D33" s="44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row>
    <row r="34" spans="1:32" s="295" customFormat="1">
      <c r="A34" s="1062" t="s">
        <v>608</v>
      </c>
      <c r="B34" s="1063"/>
      <c r="C34" s="1063"/>
      <c r="D34" s="1063"/>
      <c r="E34" s="1063"/>
      <c r="F34" s="1063"/>
      <c r="G34" s="1063"/>
      <c r="H34" s="1063"/>
      <c r="I34" s="1063"/>
      <c r="J34" s="1063"/>
      <c r="K34" s="1063"/>
      <c r="L34" s="1063"/>
      <c r="M34" s="1063"/>
      <c r="N34" s="1063"/>
      <c r="O34" s="1063"/>
      <c r="P34" s="1063"/>
      <c r="Q34" s="1063"/>
      <c r="R34" s="1063"/>
      <c r="S34" s="1063"/>
      <c r="T34" s="1063"/>
      <c r="U34" s="1063"/>
      <c r="V34" s="1063"/>
      <c r="W34" s="1063"/>
      <c r="X34" s="1063"/>
      <c r="Y34" s="1063"/>
      <c r="Z34" s="1063"/>
      <c r="AA34" s="1063"/>
      <c r="AB34" s="1063"/>
      <c r="AC34" s="1063"/>
      <c r="AD34" s="1063"/>
      <c r="AE34" s="1063"/>
      <c r="AF34" s="1063"/>
    </row>
    <row r="35" spans="1:32" s="295" customFormat="1" ht="15" customHeight="1">
      <c r="A35" s="1010" t="s">
        <v>522</v>
      </c>
      <c r="B35" s="1011"/>
      <c r="C35" s="1064" t="s">
        <v>649</v>
      </c>
      <c r="D35" s="1064"/>
      <c r="E35" s="1064"/>
      <c r="F35" s="1064"/>
      <c r="G35" s="1064"/>
      <c r="H35" s="1064"/>
      <c r="I35" s="1064"/>
      <c r="J35" s="1064"/>
      <c r="K35" s="1064"/>
      <c r="L35" s="1064"/>
      <c r="M35" s="1064"/>
      <c r="N35" s="1064"/>
      <c r="O35" s="1064"/>
      <c r="P35" s="1064"/>
      <c r="Q35" s="1064"/>
      <c r="R35" s="1064"/>
      <c r="S35" s="1064"/>
      <c r="T35" s="1064"/>
      <c r="U35" s="1064"/>
      <c r="V35" s="1064"/>
      <c r="W35" s="1064"/>
      <c r="X35" s="1064"/>
      <c r="Y35" s="1064"/>
      <c r="Z35" s="1064"/>
      <c r="AA35" s="1064"/>
      <c r="AB35" s="1064"/>
      <c r="AC35" s="1064"/>
      <c r="AD35" s="1064"/>
      <c r="AE35" s="1064"/>
      <c r="AF35" s="1064"/>
    </row>
    <row r="36" spans="1:32" s="295" customFormat="1">
      <c r="A36" s="1012"/>
      <c r="B36" s="1013"/>
      <c r="C36" s="1064"/>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row>
    <row r="37" spans="1:32" s="295" customFormat="1">
      <c r="A37" s="1012"/>
      <c r="B37" s="1013"/>
      <c r="C37" s="1064"/>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row>
    <row r="38" spans="1:32" s="295" customFormat="1">
      <c r="A38" s="1012"/>
      <c r="B38" s="1013"/>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row>
    <row r="39" spans="1:32" s="295" customFormat="1">
      <c r="A39" s="1012"/>
      <c r="B39" s="1013"/>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row>
    <row r="40" spans="1:32" s="295" customFormat="1">
      <c r="A40" s="1012"/>
      <c r="B40" s="1013"/>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row>
    <row r="41" spans="1:32" s="295" customFormat="1">
      <c r="A41" s="1012"/>
      <c r="B41" s="1013"/>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row>
    <row r="42" spans="1:32" s="295" customFormat="1">
      <c r="A42" s="1014"/>
      <c r="B42" s="1015"/>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row>
    <row r="43" spans="1:32" s="295" customFormat="1" ht="15" customHeight="1">
      <c r="A43" s="1010" t="s">
        <v>521</v>
      </c>
      <c r="B43" s="1011"/>
      <c r="C43" s="1064" t="s">
        <v>650</v>
      </c>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row>
    <row r="44" spans="1:32" s="295" customFormat="1">
      <c r="A44" s="1012"/>
      <c r="B44" s="1013"/>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row>
    <row r="45" spans="1:32" s="295" customFormat="1">
      <c r="A45" s="1012"/>
      <c r="B45" s="1013"/>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row>
    <row r="46" spans="1:32" s="295" customFormat="1">
      <c r="A46" s="1012"/>
      <c r="B46" s="1013"/>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row>
    <row r="47" spans="1:32" s="295" customFormat="1">
      <c r="A47" s="1012"/>
      <c r="B47" s="1013"/>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row>
    <row r="48" spans="1:32" s="295" customFormat="1">
      <c r="A48" s="1012"/>
      <c r="B48" s="1013"/>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row>
    <row r="49" spans="1:32" s="295" customFormat="1">
      <c r="A49" s="1014"/>
      <c r="B49" s="1015"/>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row>
    <row r="50" spans="1:32" s="295" customFormat="1" ht="15" customHeight="1">
      <c r="A50" s="1010" t="s">
        <v>520</v>
      </c>
      <c r="B50" s="1011"/>
      <c r="C50" s="1064" t="s">
        <v>640</v>
      </c>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row>
    <row r="51" spans="1:32" s="295" customFormat="1">
      <c r="A51" s="1012"/>
      <c r="B51" s="1013"/>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row>
    <row r="52" spans="1:32" s="295" customFormat="1">
      <c r="A52" s="1012"/>
      <c r="B52" s="1013"/>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row>
    <row r="53" spans="1:32" s="295" customFormat="1">
      <c r="A53" s="1012"/>
      <c r="B53" s="1013"/>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row>
    <row r="54" spans="1:32" s="295" customFormat="1">
      <c r="A54" s="1012"/>
      <c r="B54" s="1013"/>
      <c r="C54" s="1064"/>
      <c r="D54" s="1064"/>
      <c r="E54" s="1064"/>
      <c r="F54" s="1064"/>
      <c r="G54" s="1064"/>
      <c r="H54" s="1064"/>
      <c r="I54" s="1064"/>
      <c r="J54" s="1064"/>
      <c r="K54" s="1064"/>
      <c r="L54" s="1064"/>
      <c r="M54" s="1064"/>
      <c r="N54" s="1064"/>
      <c r="O54" s="1064"/>
      <c r="P54" s="1064"/>
      <c r="Q54" s="1064"/>
      <c r="R54" s="1064"/>
      <c r="S54" s="1064"/>
      <c r="T54" s="1064"/>
      <c r="U54" s="1064"/>
      <c r="V54" s="1064"/>
      <c r="W54" s="1064"/>
      <c r="X54" s="1064"/>
      <c r="Y54" s="1064"/>
      <c r="Z54" s="1064"/>
      <c r="AA54" s="1064"/>
      <c r="AB54" s="1064"/>
      <c r="AC54" s="1064"/>
      <c r="AD54" s="1064"/>
      <c r="AE54" s="1064"/>
      <c r="AF54" s="1064"/>
    </row>
    <row r="55" spans="1:32" s="295" customFormat="1">
      <c r="A55" s="1012"/>
      <c r="B55" s="1013"/>
      <c r="C55" s="1064"/>
      <c r="D55" s="1064"/>
      <c r="E55" s="1064"/>
      <c r="F55" s="1064"/>
      <c r="G55" s="1064"/>
      <c r="H55" s="1064"/>
      <c r="I55" s="1064"/>
      <c r="J55" s="1064"/>
      <c r="K55" s="1064"/>
      <c r="L55" s="1064"/>
      <c r="M55" s="1064"/>
      <c r="N55" s="1064"/>
      <c r="O55" s="1064"/>
      <c r="P55" s="1064"/>
      <c r="Q55" s="1064"/>
      <c r="R55" s="1064"/>
      <c r="S55" s="1064"/>
      <c r="T55" s="1064"/>
      <c r="U55" s="1064"/>
      <c r="V55" s="1064"/>
      <c r="W55" s="1064"/>
      <c r="X55" s="1064"/>
      <c r="Y55" s="1064"/>
      <c r="Z55" s="1064"/>
      <c r="AA55" s="1064"/>
      <c r="AB55" s="1064"/>
      <c r="AC55" s="1064"/>
      <c r="AD55" s="1064"/>
      <c r="AE55" s="1064"/>
      <c r="AF55" s="1064"/>
    </row>
    <row r="56" spans="1:32" s="295" customFormat="1">
      <c r="A56" s="1012"/>
      <c r="B56" s="1013"/>
      <c r="C56" s="1064"/>
      <c r="D56" s="1064"/>
      <c r="E56" s="1064"/>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1064"/>
      <c r="AC56" s="1064"/>
      <c r="AD56" s="1064"/>
      <c r="AE56" s="1064"/>
      <c r="AF56" s="1064"/>
    </row>
    <row r="57" spans="1:32" s="295" customFormat="1">
      <c r="A57" s="1012"/>
      <c r="B57" s="1013"/>
      <c r="C57" s="1064"/>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4"/>
      <c r="Z57" s="1064"/>
      <c r="AA57" s="1064"/>
      <c r="AB57" s="1064"/>
      <c r="AC57" s="1064"/>
      <c r="AD57" s="1064"/>
      <c r="AE57" s="1064"/>
      <c r="AF57" s="1064"/>
    </row>
    <row r="58" spans="1:32" s="295" customFormat="1">
      <c r="R58" s="429"/>
    </row>
    <row r="59" spans="1:32" s="295" customFormat="1">
      <c r="R59" s="429"/>
    </row>
    <row r="60" spans="1:32" s="295" customFormat="1">
      <c r="A60" s="297" t="s">
        <v>256</v>
      </c>
      <c r="B60" s="297"/>
      <c r="C60" s="297"/>
      <c r="D60" s="297"/>
      <c r="E60" s="297"/>
      <c r="F60" s="297"/>
      <c r="G60" s="297"/>
      <c r="H60" s="297"/>
      <c r="I60" s="297"/>
      <c r="J60" s="297"/>
      <c r="K60" s="297"/>
      <c r="L60" s="297"/>
      <c r="M60" s="297"/>
      <c r="N60" s="297"/>
      <c r="O60" s="297"/>
      <c r="P60" s="297"/>
      <c r="Q60" s="297"/>
      <c r="R60" s="429"/>
    </row>
    <row r="61" spans="1:32" s="295" customFormat="1">
      <c r="A61" s="296" t="s">
        <v>519</v>
      </c>
      <c r="B61" s="296"/>
      <c r="C61" s="296"/>
      <c r="D61" s="296"/>
      <c r="E61" s="296"/>
      <c r="F61" s="296"/>
      <c r="G61" s="296"/>
      <c r="H61" s="296"/>
      <c r="I61" s="296"/>
      <c r="J61" s="296"/>
      <c r="K61" s="296"/>
      <c r="L61" s="296"/>
      <c r="M61" s="296"/>
      <c r="N61" s="296"/>
      <c r="O61" s="296"/>
      <c r="P61" s="296"/>
      <c r="Q61" s="296"/>
      <c r="R61" s="429"/>
    </row>
    <row r="62" spans="1:32" s="459" customFormat="1">
      <c r="R62" s="458"/>
    </row>
  </sheetData>
  <mergeCells count="60">
    <mergeCell ref="A1:AF1"/>
    <mergeCell ref="A3:AF3"/>
    <mergeCell ref="A4:AF4"/>
    <mergeCell ref="A5:D5"/>
    <mergeCell ref="E5:L5"/>
    <mergeCell ref="M5:P5"/>
    <mergeCell ref="Q5:T5"/>
    <mergeCell ref="U5:X5"/>
    <mergeCell ref="Y5:AB5"/>
    <mergeCell ref="AC5:AF5"/>
    <mergeCell ref="A9:D9"/>
    <mergeCell ref="E9:L9"/>
    <mergeCell ref="M9:T9"/>
    <mergeCell ref="A6:D6"/>
    <mergeCell ref="E6:L6"/>
    <mergeCell ref="M6:P6"/>
    <mergeCell ref="Q6:T6"/>
    <mergeCell ref="AC6:AF6"/>
    <mergeCell ref="A7:D8"/>
    <mergeCell ref="E7:L8"/>
    <mergeCell ref="M7:T8"/>
    <mergeCell ref="U7:AF7"/>
    <mergeCell ref="U6:X6"/>
    <mergeCell ref="Y6:AB6"/>
    <mergeCell ref="A10:D11"/>
    <mergeCell ref="E10:E11"/>
    <mergeCell ref="F10:F11"/>
    <mergeCell ref="G10:H11"/>
    <mergeCell ref="I10:J11"/>
    <mergeCell ref="N16:O16"/>
    <mergeCell ref="N17:O17"/>
    <mergeCell ref="W13:Z13"/>
    <mergeCell ref="AA13:AD13"/>
    <mergeCell ref="AF10:AF11"/>
    <mergeCell ref="K10:N10"/>
    <mergeCell ref="O10:R10"/>
    <mergeCell ref="S10:V10"/>
    <mergeCell ref="W10:Z10"/>
    <mergeCell ref="AA10:AD10"/>
    <mergeCell ref="AE10:AE11"/>
    <mergeCell ref="O13:R13"/>
    <mergeCell ref="S13:V13"/>
    <mergeCell ref="B12:D12"/>
    <mergeCell ref="G12:H12"/>
    <mergeCell ref="I12:J12"/>
    <mergeCell ref="A13:J13"/>
    <mergeCell ref="K13:N13"/>
    <mergeCell ref="A43:B49"/>
    <mergeCell ref="A50:B57"/>
    <mergeCell ref="C35:AF42"/>
    <mergeCell ref="C43:AF49"/>
    <mergeCell ref="C50:AF57"/>
    <mergeCell ref="A28:A30"/>
    <mergeCell ref="A31:A33"/>
    <mergeCell ref="A34:AF34"/>
    <mergeCell ref="N18:O18"/>
    <mergeCell ref="A35:B42"/>
    <mergeCell ref="A19:A21"/>
    <mergeCell ref="A22:A24"/>
    <mergeCell ref="A25:A27"/>
  </mergeCells>
  <conditionalFormatting sqref="AF13">
    <cfRule type="cellIs" dxfId="24" priority="1" operator="between">
      <formula>0.2</formula>
      <formula>0.35</formula>
    </cfRule>
    <cfRule type="cellIs" dxfId="23" priority="2" operator="between">
      <formula>0.35</formula>
      <formula>0.4</formula>
    </cfRule>
    <cfRule type="cellIs" dxfId="22" priority="3" operator="between">
      <formula>0.15</formula>
      <formula>0.2</formula>
    </cfRule>
    <cfRule type="cellIs" dxfId="21" priority="4" operator="between">
      <formula>0.1</formula>
      <formula>0.15</formula>
    </cfRule>
    <cfRule type="cellIs" dxfId="20" priority="5" operator="lessThan">
      <formula>10%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8"/>
  <sheetViews>
    <sheetView topLeftCell="A4" zoomScale="80" zoomScaleNormal="80" workbookViewId="0">
      <selection activeCell="I10" sqref="I10"/>
    </sheetView>
  </sheetViews>
  <sheetFormatPr baseColWidth="10" defaultColWidth="11.5546875" defaultRowHeight="37.5" customHeight="1" zeroHeight="1"/>
  <cols>
    <col min="1" max="1" width="14" style="244" customWidth="1"/>
    <col min="2" max="2" width="6.88671875" style="244" bestFit="1" customWidth="1"/>
    <col min="3" max="3" width="15.109375" style="244" customWidth="1"/>
    <col min="4" max="4" width="14.109375" style="245" customWidth="1"/>
    <col min="5" max="5" width="16.6640625" style="244" customWidth="1"/>
    <col min="6" max="6" width="10.5546875" style="245" bestFit="1" customWidth="1"/>
    <col min="7" max="7" width="27" style="244" customWidth="1"/>
    <col min="8" max="8" width="11.44140625" style="245" customWidth="1"/>
    <col min="9" max="9" width="11.44140625" style="272" customWidth="1"/>
    <col min="10" max="16384" width="11.5546875" style="244"/>
  </cols>
  <sheetData>
    <row r="1" spans="1:9" s="271" customFormat="1" ht="37.5" customHeight="1">
      <c r="A1" s="223" t="s">
        <v>1</v>
      </c>
      <c r="B1" s="223" t="s">
        <v>504</v>
      </c>
      <c r="C1" s="192" t="s">
        <v>3</v>
      </c>
      <c r="D1" s="269" t="s">
        <v>501</v>
      </c>
      <c r="E1" s="192" t="s">
        <v>7</v>
      </c>
      <c r="F1" s="270" t="s">
        <v>502</v>
      </c>
      <c r="G1" s="192" t="s">
        <v>8</v>
      </c>
      <c r="H1" s="270" t="s">
        <v>503</v>
      </c>
      <c r="I1" s="284" t="s">
        <v>505</v>
      </c>
    </row>
    <row r="2" spans="1:9" ht="37.5" customHeight="1">
      <c r="A2" s="697" t="s">
        <v>27</v>
      </c>
      <c r="B2" s="937">
        <v>0.23</v>
      </c>
      <c r="C2" s="697" t="s">
        <v>29</v>
      </c>
      <c r="D2" s="884">
        <v>0.3</v>
      </c>
      <c r="E2" s="226" t="s">
        <v>31</v>
      </c>
      <c r="F2" s="224">
        <v>0.3</v>
      </c>
      <c r="G2" s="226" t="s">
        <v>32</v>
      </c>
      <c r="H2" s="224">
        <v>1</v>
      </c>
      <c r="I2" s="285">
        <f>H2*F2*D2*B2</f>
        <v>2.07E-2</v>
      </c>
    </row>
    <row r="3" spans="1:9" ht="37.5" customHeight="1">
      <c r="A3" s="701"/>
      <c r="B3" s="701"/>
      <c r="C3" s="697"/>
      <c r="D3" s="884"/>
      <c r="E3" s="226" t="s">
        <v>259</v>
      </c>
      <c r="F3" s="224">
        <v>0.3</v>
      </c>
      <c r="G3" s="226" t="s">
        <v>260</v>
      </c>
      <c r="H3" s="224">
        <v>1</v>
      </c>
      <c r="I3" s="285">
        <f>H3*F3*D2*B2</f>
        <v>2.07E-2</v>
      </c>
    </row>
    <row r="4" spans="1:9" ht="37.5" customHeight="1">
      <c r="A4" s="701"/>
      <c r="B4" s="701"/>
      <c r="C4" s="697"/>
      <c r="D4" s="884"/>
      <c r="E4" s="226" t="s">
        <v>275</v>
      </c>
      <c r="F4" s="224">
        <v>0.15</v>
      </c>
      <c r="G4" s="226" t="s">
        <v>276</v>
      </c>
      <c r="H4" s="224">
        <v>1</v>
      </c>
      <c r="I4" s="285">
        <f>H4*F4*D2*B2</f>
        <v>1.035E-2</v>
      </c>
    </row>
    <row r="5" spans="1:9" ht="37.5" customHeight="1">
      <c r="A5" s="701"/>
      <c r="B5" s="701"/>
      <c r="C5" s="697"/>
      <c r="D5" s="884"/>
      <c r="E5" s="226" t="s">
        <v>42</v>
      </c>
      <c r="F5" s="224">
        <v>0.15</v>
      </c>
      <c r="G5" s="226" t="s">
        <v>282</v>
      </c>
      <c r="H5" s="224">
        <v>1</v>
      </c>
      <c r="I5" s="285">
        <f>H5*F5*D2*B2</f>
        <v>1.035E-2</v>
      </c>
    </row>
    <row r="6" spans="1:9" ht="37.5" customHeight="1">
      <c r="A6" s="701"/>
      <c r="B6" s="701"/>
      <c r="C6" s="697"/>
      <c r="D6" s="884"/>
      <c r="E6" s="226" t="s">
        <v>44</v>
      </c>
      <c r="F6" s="224">
        <v>0.1</v>
      </c>
      <c r="G6" s="226" t="s">
        <v>45</v>
      </c>
      <c r="H6" s="224">
        <v>1</v>
      </c>
      <c r="I6" s="285">
        <f>H6*F6*D2*B2</f>
        <v>6.8999999999999999E-3</v>
      </c>
    </row>
    <row r="7" spans="1:9" ht="37.5" customHeight="1">
      <c r="A7" s="701"/>
      <c r="B7" s="701"/>
      <c r="C7" s="697" t="s">
        <v>46</v>
      </c>
      <c r="D7" s="884">
        <v>0.15</v>
      </c>
      <c r="E7" s="226" t="s">
        <v>50</v>
      </c>
      <c r="F7" s="224">
        <v>0.5</v>
      </c>
      <c r="G7" s="226" t="s">
        <v>277</v>
      </c>
      <c r="H7" s="224">
        <v>1</v>
      </c>
      <c r="I7" s="285">
        <f>H7*F7*D7*B2</f>
        <v>1.7250000000000001E-2</v>
      </c>
    </row>
    <row r="8" spans="1:9" ht="37.5" customHeight="1">
      <c r="A8" s="701"/>
      <c r="B8" s="701"/>
      <c r="C8" s="701"/>
      <c r="D8" s="858"/>
      <c r="E8" s="226" t="s">
        <v>278</v>
      </c>
      <c r="F8" s="224">
        <v>0.5</v>
      </c>
      <c r="G8" s="226" t="s">
        <v>59</v>
      </c>
      <c r="H8" s="224">
        <v>1</v>
      </c>
      <c r="I8" s="285">
        <f>H8*F8*D7*B2</f>
        <v>1.7250000000000001E-2</v>
      </c>
    </row>
    <row r="9" spans="1:9" ht="37.5" customHeight="1">
      <c r="A9" s="701"/>
      <c r="B9" s="701"/>
      <c r="C9" s="226" t="s">
        <v>60</v>
      </c>
      <c r="D9" s="224">
        <v>0.2</v>
      </c>
      <c r="E9" s="226" t="s">
        <v>65</v>
      </c>
      <c r="F9" s="224">
        <v>1</v>
      </c>
      <c r="G9" s="226" t="s">
        <v>257</v>
      </c>
      <c r="H9" s="224">
        <v>1</v>
      </c>
      <c r="I9" s="285">
        <f>H9*F9*D9*B2</f>
        <v>4.6000000000000006E-2</v>
      </c>
    </row>
    <row r="10" spans="1:9" ht="37.5" customHeight="1">
      <c r="A10" s="701"/>
      <c r="B10" s="701"/>
      <c r="C10" s="226" t="s">
        <v>68</v>
      </c>
      <c r="D10" s="224">
        <v>0.1</v>
      </c>
      <c r="E10" s="226" t="s">
        <v>72</v>
      </c>
      <c r="F10" s="224">
        <v>1</v>
      </c>
      <c r="G10" s="226" t="s">
        <v>73</v>
      </c>
      <c r="H10" s="224">
        <v>1</v>
      </c>
      <c r="I10" s="285">
        <f>H10*F10*D10*B2</f>
        <v>2.3000000000000003E-2</v>
      </c>
    </row>
    <row r="11" spans="1:9" ht="37.5" customHeight="1">
      <c r="A11" s="701"/>
      <c r="B11" s="701"/>
      <c r="C11" s="229" t="s">
        <v>74</v>
      </c>
      <c r="D11" s="225">
        <v>0.05</v>
      </c>
      <c r="E11" s="229" t="s">
        <v>303</v>
      </c>
      <c r="F11" s="225">
        <v>1</v>
      </c>
      <c r="G11" s="226" t="s">
        <v>78</v>
      </c>
      <c r="H11" s="224">
        <v>1</v>
      </c>
      <c r="I11" s="285">
        <f>H11*F11*D11*B2</f>
        <v>1.1500000000000002E-2</v>
      </c>
    </row>
    <row r="12" spans="1:9" ht="37.5" customHeight="1">
      <c r="A12" s="701"/>
      <c r="B12" s="701"/>
      <c r="C12" s="229" t="s">
        <v>91</v>
      </c>
      <c r="D12" s="225">
        <v>0.2</v>
      </c>
      <c r="E12" s="229" t="s">
        <v>96</v>
      </c>
      <c r="F12" s="225">
        <v>1</v>
      </c>
      <c r="G12" s="226" t="s">
        <v>258</v>
      </c>
      <c r="H12" s="224">
        <v>1</v>
      </c>
      <c r="I12" s="285">
        <f>H12*F12*D12*B2</f>
        <v>4.6000000000000006E-2</v>
      </c>
    </row>
    <row r="13" spans="1:9" ht="37.5" customHeight="1">
      <c r="A13" s="920" t="s">
        <v>100</v>
      </c>
      <c r="B13" s="941">
        <v>0.18</v>
      </c>
      <c r="C13" s="920" t="s">
        <v>102</v>
      </c>
      <c r="D13" s="939">
        <v>1</v>
      </c>
      <c r="E13" s="228" t="s">
        <v>104</v>
      </c>
      <c r="F13" s="247">
        <v>0.5</v>
      </c>
      <c r="G13" s="228" t="s">
        <v>105</v>
      </c>
      <c r="H13" s="247">
        <v>1</v>
      </c>
      <c r="I13" s="286">
        <f>H13*F13*D13*B13</f>
        <v>0.09</v>
      </c>
    </row>
    <row r="14" spans="1:9" ht="37.5" customHeight="1">
      <c r="A14" s="920"/>
      <c r="B14" s="920"/>
      <c r="C14" s="920"/>
      <c r="D14" s="939"/>
      <c r="E14" s="228" t="s">
        <v>106</v>
      </c>
      <c r="F14" s="247">
        <v>0.5</v>
      </c>
      <c r="G14" s="228" t="s">
        <v>293</v>
      </c>
      <c r="H14" s="247">
        <v>1</v>
      </c>
      <c r="I14" s="286">
        <f>H14*F14*D13*B13</f>
        <v>0.09</v>
      </c>
    </row>
    <row r="15" spans="1:9" ht="37.5" customHeight="1">
      <c r="A15" s="942" t="s">
        <v>107</v>
      </c>
      <c r="B15" s="943">
        <v>0.09</v>
      </c>
      <c r="C15" s="185" t="s">
        <v>109</v>
      </c>
      <c r="D15" s="248">
        <v>0.25</v>
      </c>
      <c r="E15" s="185" t="s">
        <v>443</v>
      </c>
      <c r="F15" s="248">
        <v>1</v>
      </c>
      <c r="G15" s="185" t="s">
        <v>443</v>
      </c>
      <c r="H15" s="248">
        <v>1</v>
      </c>
      <c r="I15" s="277">
        <f>H15*F15*D15*B15</f>
        <v>2.2499999999999999E-2</v>
      </c>
    </row>
    <row r="16" spans="1:9" ht="37.5" customHeight="1">
      <c r="A16" s="701"/>
      <c r="B16" s="701"/>
      <c r="C16" s="942" t="s">
        <v>114</v>
      </c>
      <c r="D16" s="940">
        <v>0.25</v>
      </c>
      <c r="E16" s="942" t="s">
        <v>117</v>
      </c>
      <c r="F16" s="940">
        <v>1</v>
      </c>
      <c r="G16" s="185" t="s">
        <v>118</v>
      </c>
      <c r="H16" s="248">
        <v>0.3</v>
      </c>
      <c r="I16" s="277">
        <f>H16*F16*D16*B15</f>
        <v>6.7499999999999999E-3</v>
      </c>
    </row>
    <row r="17" spans="1:9" ht="37.5" customHeight="1">
      <c r="A17" s="701"/>
      <c r="B17" s="701"/>
      <c r="C17" s="701"/>
      <c r="D17" s="858"/>
      <c r="E17" s="942"/>
      <c r="F17" s="940"/>
      <c r="G17" s="58" t="s">
        <v>335</v>
      </c>
      <c r="H17" s="248">
        <v>0.7</v>
      </c>
      <c r="I17" s="277">
        <f>H17*F16*D16*B15</f>
        <v>1.575E-2</v>
      </c>
    </row>
    <row r="18" spans="1:9" ht="37.5" customHeight="1">
      <c r="A18" s="701"/>
      <c r="B18" s="701"/>
      <c r="C18" s="942" t="s">
        <v>120</v>
      </c>
      <c r="D18" s="940">
        <v>0.25</v>
      </c>
      <c r="E18" s="942" t="s">
        <v>124</v>
      </c>
      <c r="F18" s="940">
        <v>1</v>
      </c>
      <c r="G18" s="185" t="s">
        <v>125</v>
      </c>
      <c r="H18" s="248">
        <v>0.3</v>
      </c>
      <c r="I18" s="277">
        <f>H18*F18*D18*B15</f>
        <v>6.7499999999999999E-3</v>
      </c>
    </row>
    <row r="19" spans="1:9" ht="37.5" customHeight="1">
      <c r="A19" s="701"/>
      <c r="B19" s="701"/>
      <c r="C19" s="701"/>
      <c r="D19" s="858"/>
      <c r="E19" s="942"/>
      <c r="F19" s="940"/>
      <c r="G19" s="185" t="s">
        <v>129</v>
      </c>
      <c r="H19" s="248">
        <v>0.3</v>
      </c>
      <c r="I19" s="277">
        <f>H19*F18*D18*B15</f>
        <v>6.7499999999999999E-3</v>
      </c>
    </row>
    <row r="20" spans="1:9" ht="37.5" customHeight="1">
      <c r="A20" s="701"/>
      <c r="B20" s="701"/>
      <c r="C20" s="701"/>
      <c r="D20" s="858"/>
      <c r="E20" s="942"/>
      <c r="F20" s="940"/>
      <c r="G20" s="185" t="s">
        <v>131</v>
      </c>
      <c r="H20" s="248">
        <v>0.4</v>
      </c>
      <c r="I20" s="277">
        <f>H20*F18*D18*B15</f>
        <v>8.9999999999999993E-3</v>
      </c>
    </row>
    <row r="21" spans="1:9" ht="37.5" customHeight="1">
      <c r="A21" s="701"/>
      <c r="B21" s="701"/>
      <c r="C21" s="942" t="s">
        <v>132</v>
      </c>
      <c r="D21" s="940">
        <v>0.25</v>
      </c>
      <c r="E21" s="942" t="s">
        <v>134</v>
      </c>
      <c r="F21" s="940">
        <v>1</v>
      </c>
      <c r="G21" s="185" t="s">
        <v>135</v>
      </c>
      <c r="H21" s="248">
        <v>0.3</v>
      </c>
      <c r="I21" s="277">
        <f>H21*F21*D21*B15</f>
        <v>6.7499999999999999E-3</v>
      </c>
    </row>
    <row r="22" spans="1:9" ht="37.5" customHeight="1">
      <c r="A22" s="701"/>
      <c r="B22" s="701"/>
      <c r="C22" s="701"/>
      <c r="D22" s="858"/>
      <c r="E22" s="942"/>
      <c r="F22" s="940"/>
      <c r="G22" s="185" t="s">
        <v>137</v>
      </c>
      <c r="H22" s="248">
        <v>0.4</v>
      </c>
      <c r="I22" s="277">
        <f>H22*F21*D21*B15</f>
        <v>8.9999999999999993E-3</v>
      </c>
    </row>
    <row r="23" spans="1:9" ht="37.5" customHeight="1">
      <c r="A23" s="701"/>
      <c r="B23" s="701"/>
      <c r="C23" s="701"/>
      <c r="D23" s="858"/>
      <c r="E23" s="942"/>
      <c r="F23" s="940"/>
      <c r="G23" s="185" t="s">
        <v>140</v>
      </c>
      <c r="H23" s="248">
        <v>0.3</v>
      </c>
      <c r="I23" s="277">
        <f>H23*F21*D21*B15</f>
        <v>6.7499999999999999E-3</v>
      </c>
    </row>
    <row r="24" spans="1:9" ht="37.5" customHeight="1">
      <c r="A24" s="928" t="s">
        <v>141</v>
      </c>
      <c r="B24" s="944">
        <v>0.11</v>
      </c>
      <c r="C24" s="233" t="s">
        <v>143</v>
      </c>
      <c r="D24" s="250">
        <v>0.22500000000000001</v>
      </c>
      <c r="E24" s="233" t="s">
        <v>145</v>
      </c>
      <c r="F24" s="251">
        <v>1</v>
      </c>
      <c r="G24" s="234" t="s">
        <v>146</v>
      </c>
      <c r="H24" s="252">
        <v>1</v>
      </c>
      <c r="I24" s="287">
        <f>H24*F24*D24*B24</f>
        <v>2.4750000000000001E-2</v>
      </c>
    </row>
    <row r="25" spans="1:9" ht="37.5" customHeight="1">
      <c r="A25" s="701"/>
      <c r="B25" s="701"/>
      <c r="C25" s="928" t="s">
        <v>153</v>
      </c>
      <c r="D25" s="842">
        <v>0.22500000000000001</v>
      </c>
      <c r="E25" s="928" t="s">
        <v>154</v>
      </c>
      <c r="F25" s="938">
        <v>0.6</v>
      </c>
      <c r="G25" s="234" t="s">
        <v>155</v>
      </c>
      <c r="H25" s="252">
        <v>0.5</v>
      </c>
      <c r="I25" s="287">
        <f>H25*F25*D25*B24</f>
        <v>7.4250000000000002E-3</v>
      </c>
    </row>
    <row r="26" spans="1:9" ht="37.5" customHeight="1">
      <c r="A26" s="701"/>
      <c r="B26" s="701"/>
      <c r="C26" s="701"/>
      <c r="D26" s="839"/>
      <c r="E26" s="701"/>
      <c r="F26" s="858"/>
      <c r="G26" s="234" t="s">
        <v>164</v>
      </c>
      <c r="H26" s="252">
        <v>0.25</v>
      </c>
      <c r="I26" s="287">
        <f>H26*F25*D25*B24</f>
        <v>3.7125000000000001E-3</v>
      </c>
    </row>
    <row r="27" spans="1:9" ht="37.5" customHeight="1">
      <c r="A27" s="701"/>
      <c r="B27" s="701"/>
      <c r="C27" s="701"/>
      <c r="D27" s="839"/>
      <c r="E27" s="701"/>
      <c r="F27" s="858"/>
      <c r="G27" s="234" t="s">
        <v>169</v>
      </c>
      <c r="H27" s="252">
        <v>0.25</v>
      </c>
      <c r="I27" s="287">
        <f>H27*F25*D25*B24</f>
        <v>3.7125000000000001E-3</v>
      </c>
    </row>
    <row r="28" spans="1:9" ht="37.5" customHeight="1">
      <c r="A28" s="701"/>
      <c r="B28" s="701"/>
      <c r="C28" s="701"/>
      <c r="D28" s="839"/>
      <c r="E28" s="928" t="s">
        <v>172</v>
      </c>
      <c r="F28" s="938">
        <v>0.4</v>
      </c>
      <c r="G28" s="234" t="s">
        <v>173</v>
      </c>
      <c r="H28" s="252">
        <v>0.4</v>
      </c>
      <c r="I28" s="287">
        <f>H28*F28*D25*B24</f>
        <v>3.9600000000000008E-3</v>
      </c>
    </row>
    <row r="29" spans="1:9" ht="37.5" customHeight="1">
      <c r="A29" s="701"/>
      <c r="B29" s="701"/>
      <c r="C29" s="701"/>
      <c r="D29" s="839"/>
      <c r="E29" s="701"/>
      <c r="F29" s="858"/>
      <c r="G29" s="234" t="s">
        <v>178</v>
      </c>
      <c r="H29" s="252">
        <v>0.6</v>
      </c>
      <c r="I29" s="287">
        <f>H29*F28*D25*B24</f>
        <v>5.94E-3</v>
      </c>
    </row>
    <row r="30" spans="1:9" ht="37.5" customHeight="1">
      <c r="A30" s="701"/>
      <c r="B30" s="701"/>
      <c r="C30" s="233" t="s">
        <v>179</v>
      </c>
      <c r="D30" s="251">
        <v>0.4</v>
      </c>
      <c r="E30" s="235" t="s">
        <v>180</v>
      </c>
      <c r="F30" s="254">
        <v>1</v>
      </c>
      <c r="G30" s="234" t="s">
        <v>181</v>
      </c>
      <c r="H30" s="252">
        <v>1</v>
      </c>
      <c r="I30" s="287">
        <f>H30*F30*D30*B24</f>
        <v>4.4000000000000004E-2</v>
      </c>
    </row>
    <row r="31" spans="1:9" ht="37.5" customHeight="1">
      <c r="A31" s="701"/>
      <c r="B31" s="701"/>
      <c r="C31" s="928" t="s">
        <v>190</v>
      </c>
      <c r="D31" s="938">
        <v>0.15</v>
      </c>
      <c r="E31" s="928" t="s">
        <v>191</v>
      </c>
      <c r="F31" s="938">
        <v>1</v>
      </c>
      <c r="G31" s="239" t="s">
        <v>192</v>
      </c>
      <c r="H31" s="255">
        <v>0.5</v>
      </c>
      <c r="I31" s="288">
        <f>H31*F31*D31*B24</f>
        <v>8.2500000000000004E-3</v>
      </c>
    </row>
    <row r="32" spans="1:9" ht="37.5" customHeight="1">
      <c r="A32" s="701"/>
      <c r="B32" s="701"/>
      <c r="C32" s="928"/>
      <c r="D32" s="938"/>
      <c r="E32" s="928"/>
      <c r="F32" s="938"/>
      <c r="G32" s="239" t="s">
        <v>194</v>
      </c>
      <c r="H32" s="255">
        <v>0.5</v>
      </c>
      <c r="I32" s="288">
        <f>H32*F31*D31*B24</f>
        <v>8.2500000000000004E-3</v>
      </c>
    </row>
    <row r="33" spans="1:11" ht="37.5" customHeight="1">
      <c r="A33" s="770" t="s">
        <v>197</v>
      </c>
      <c r="B33" s="946">
        <v>0.39</v>
      </c>
      <c r="C33" s="232" t="s">
        <v>199</v>
      </c>
      <c r="D33" s="256">
        <v>0.12</v>
      </c>
      <c r="E33" s="237" t="s">
        <v>200</v>
      </c>
      <c r="F33" s="257">
        <v>1</v>
      </c>
      <c r="G33" s="240" t="s">
        <v>201</v>
      </c>
      <c r="H33" s="258">
        <v>1</v>
      </c>
      <c r="I33" s="289">
        <f>H33*F33*D33*B33</f>
        <v>4.6800000000000001E-2</v>
      </c>
    </row>
    <row r="34" spans="1:11" ht="37.5" customHeight="1">
      <c r="A34" s="770"/>
      <c r="B34" s="946"/>
      <c r="C34" s="770" t="s">
        <v>204</v>
      </c>
      <c r="D34" s="945">
        <v>0.13</v>
      </c>
      <c r="E34" s="926" t="s">
        <v>208</v>
      </c>
      <c r="F34" s="947">
        <v>0.8</v>
      </c>
      <c r="G34" s="238" t="s">
        <v>209</v>
      </c>
      <c r="H34" s="259">
        <v>0.5</v>
      </c>
      <c r="I34" s="290">
        <f>H34*F34*D34*B33</f>
        <v>2.0280000000000003E-2</v>
      </c>
    </row>
    <row r="35" spans="1:11" ht="37.5" customHeight="1">
      <c r="A35" s="770"/>
      <c r="B35" s="946"/>
      <c r="C35" s="701"/>
      <c r="D35" s="858"/>
      <c r="E35" s="701"/>
      <c r="F35" s="858"/>
      <c r="G35" s="236" t="s">
        <v>213</v>
      </c>
      <c r="H35" s="260">
        <v>0.3</v>
      </c>
      <c r="I35" s="291">
        <f>H35*F34*D34*B33</f>
        <v>1.2168E-2</v>
      </c>
    </row>
    <row r="36" spans="1:11" ht="37.5" customHeight="1">
      <c r="A36" s="770"/>
      <c r="B36" s="946"/>
      <c r="C36" s="701"/>
      <c r="D36" s="858"/>
      <c r="E36" s="701"/>
      <c r="F36" s="858"/>
      <c r="G36" s="238" t="s">
        <v>215</v>
      </c>
      <c r="H36" s="259">
        <v>0.2</v>
      </c>
      <c r="I36" s="290">
        <f>H36*F34*D34*B33</f>
        <v>8.1120000000000029E-3</v>
      </c>
    </row>
    <row r="37" spans="1:11" ht="37.5" customHeight="1">
      <c r="A37" s="770"/>
      <c r="B37" s="946"/>
      <c r="C37" s="701"/>
      <c r="D37" s="858"/>
      <c r="E37" s="237" t="s">
        <v>218</v>
      </c>
      <c r="F37" s="257">
        <v>0.2</v>
      </c>
      <c r="G37" s="236" t="s">
        <v>219</v>
      </c>
      <c r="H37" s="260">
        <v>1</v>
      </c>
      <c r="I37" s="291">
        <f>H37*F37*D34*B33</f>
        <v>1.0140000000000001E-2</v>
      </c>
    </row>
    <row r="38" spans="1:11" ht="37.5" customHeight="1">
      <c r="A38" s="770"/>
      <c r="B38" s="946"/>
      <c r="C38" s="770" t="s">
        <v>221</v>
      </c>
      <c r="D38" s="945">
        <v>0.5</v>
      </c>
      <c r="E38" s="660" t="s">
        <v>373</v>
      </c>
      <c r="F38" s="848">
        <v>1</v>
      </c>
      <c r="G38" s="236" t="s">
        <v>224</v>
      </c>
      <c r="H38" s="260">
        <v>0.15</v>
      </c>
      <c r="I38" s="291">
        <f>H38*F38*D38*B33</f>
        <v>2.9249999999999998E-2</v>
      </c>
      <c r="K38" s="246"/>
    </row>
    <row r="39" spans="1:11" ht="37.5" customHeight="1">
      <c r="A39" s="770"/>
      <c r="B39" s="946"/>
      <c r="C39" s="701"/>
      <c r="D39" s="858"/>
      <c r="E39" s="701"/>
      <c r="F39" s="858"/>
      <c r="G39" s="236" t="s">
        <v>228</v>
      </c>
      <c r="H39" s="260">
        <v>0.15</v>
      </c>
      <c r="I39" s="291">
        <f>H39*F38*D38*B33</f>
        <v>2.9249999999999998E-2</v>
      </c>
    </row>
    <row r="40" spans="1:11" ht="37.5" customHeight="1">
      <c r="A40" s="770"/>
      <c r="B40" s="946"/>
      <c r="C40" s="701"/>
      <c r="D40" s="858"/>
      <c r="E40" s="701"/>
      <c r="F40" s="858"/>
      <c r="G40" s="236" t="s">
        <v>231</v>
      </c>
      <c r="H40" s="260">
        <v>0.15</v>
      </c>
      <c r="I40" s="291">
        <f>H40*F38*D38*B33</f>
        <v>2.9249999999999998E-2</v>
      </c>
    </row>
    <row r="41" spans="1:11" ht="37.5" customHeight="1">
      <c r="A41" s="770"/>
      <c r="B41" s="946"/>
      <c r="C41" s="701"/>
      <c r="D41" s="858"/>
      <c r="E41" s="701"/>
      <c r="F41" s="858"/>
      <c r="G41" s="236" t="s">
        <v>234</v>
      </c>
      <c r="H41" s="260">
        <v>0.15</v>
      </c>
      <c r="I41" s="291">
        <f>H41*F38*D38*B33</f>
        <v>2.9249999999999998E-2</v>
      </c>
    </row>
    <row r="42" spans="1:11" ht="37.5" customHeight="1">
      <c r="A42" s="770"/>
      <c r="B42" s="946"/>
      <c r="C42" s="701"/>
      <c r="D42" s="858"/>
      <c r="E42" s="701"/>
      <c r="F42" s="858"/>
      <c r="G42" s="236" t="s">
        <v>236</v>
      </c>
      <c r="H42" s="260">
        <v>0.15</v>
      </c>
      <c r="I42" s="291">
        <f>H42*F38*D38*B33</f>
        <v>2.9249999999999998E-2</v>
      </c>
    </row>
    <row r="43" spans="1:11" ht="37.5" customHeight="1">
      <c r="A43" s="770"/>
      <c r="B43" s="946"/>
      <c r="C43" s="701"/>
      <c r="D43" s="858"/>
      <c r="E43" s="701"/>
      <c r="F43" s="858"/>
      <c r="G43" s="236" t="s">
        <v>237</v>
      </c>
      <c r="H43" s="260">
        <v>0.15</v>
      </c>
      <c r="I43" s="291">
        <f>H43*F38*D38*B33</f>
        <v>2.9249999999999998E-2</v>
      </c>
    </row>
    <row r="44" spans="1:11" ht="37.5" customHeight="1">
      <c r="A44" s="770"/>
      <c r="B44" s="946"/>
      <c r="C44" s="701"/>
      <c r="D44" s="858"/>
      <c r="E44" s="701"/>
      <c r="F44" s="858"/>
      <c r="G44" s="236" t="s">
        <v>240</v>
      </c>
      <c r="H44" s="260">
        <v>0.1</v>
      </c>
      <c r="I44" s="291">
        <f>H44*F38*D38*B33</f>
        <v>1.9500000000000003E-2</v>
      </c>
    </row>
    <row r="45" spans="1:11" ht="37.5" customHeight="1">
      <c r="A45" s="770"/>
      <c r="B45" s="946"/>
      <c r="C45" s="770" t="s">
        <v>243</v>
      </c>
      <c r="D45" s="945">
        <v>0.1</v>
      </c>
      <c r="E45" s="172" t="s">
        <v>246</v>
      </c>
      <c r="F45" s="261">
        <v>0.6</v>
      </c>
      <c r="G45" s="236" t="s">
        <v>247</v>
      </c>
      <c r="H45" s="260">
        <v>1</v>
      </c>
      <c r="I45" s="291">
        <f>H45*F45*D45*B33</f>
        <v>2.3400000000000001E-2</v>
      </c>
    </row>
    <row r="46" spans="1:11" ht="37.5" customHeight="1">
      <c r="A46" s="770"/>
      <c r="B46" s="946"/>
      <c r="C46" s="770"/>
      <c r="D46" s="945"/>
      <c r="E46" s="227" t="s">
        <v>251</v>
      </c>
      <c r="F46" s="261">
        <v>0.4</v>
      </c>
      <c r="G46" s="236" t="s">
        <v>252</v>
      </c>
      <c r="H46" s="260">
        <v>1</v>
      </c>
      <c r="I46" s="291">
        <f>H46*F46*D45*B33</f>
        <v>1.5600000000000003E-2</v>
      </c>
    </row>
    <row r="47" spans="1:11" ht="37.5" customHeight="1">
      <c r="A47" s="770"/>
      <c r="B47" s="946"/>
      <c r="C47" s="232" t="s">
        <v>254</v>
      </c>
      <c r="D47" s="256">
        <v>0.15</v>
      </c>
      <c r="E47" s="227" t="s">
        <v>254</v>
      </c>
      <c r="F47" s="261">
        <v>1</v>
      </c>
      <c r="G47" s="236" t="s">
        <v>255</v>
      </c>
      <c r="H47" s="260">
        <v>1</v>
      </c>
      <c r="I47" s="291">
        <f>H47*F47*D47*B33</f>
        <v>5.8499999999999996E-2</v>
      </c>
    </row>
    <row r="48" spans="1:11" ht="37.5" customHeight="1">
      <c r="E48" s="33"/>
      <c r="F48" s="82"/>
      <c r="G48" s="33"/>
      <c r="H48" s="82"/>
      <c r="I48" s="273"/>
    </row>
    <row r="49" spans="1:9" ht="37.5" hidden="1" customHeight="1">
      <c r="A49" s="262"/>
      <c r="E49" s="263"/>
      <c r="F49" s="264"/>
      <c r="G49" s="263"/>
      <c r="H49" s="264"/>
      <c r="I49" s="292"/>
    </row>
    <row r="50" spans="1:9" ht="37.5" hidden="1" customHeight="1">
      <c r="A50" s="262"/>
      <c r="E50" s="263"/>
      <c r="F50" s="264"/>
      <c r="G50" s="263"/>
      <c r="H50" s="264"/>
      <c r="I50" s="292"/>
    </row>
    <row r="51" spans="1:9" ht="37.5" hidden="1" customHeight="1">
      <c r="A51" s="262"/>
      <c r="B51" s="262"/>
      <c r="E51" s="263"/>
      <c r="F51" s="264"/>
      <c r="G51" s="263"/>
      <c r="H51" s="264"/>
      <c r="I51" s="292"/>
    </row>
    <row r="52" spans="1:9" ht="37.5" hidden="1" customHeight="1">
      <c r="A52" s="262"/>
      <c r="B52" s="262"/>
      <c r="E52" s="263"/>
      <c r="F52" s="264"/>
      <c r="G52" s="263"/>
      <c r="H52" s="264"/>
      <c r="I52" s="292"/>
    </row>
    <row r="53" spans="1:9" ht="37.5" hidden="1" customHeight="1">
      <c r="A53" s="262"/>
      <c r="B53" s="262"/>
      <c r="E53" s="263"/>
      <c r="F53" s="264"/>
      <c r="G53" s="263"/>
      <c r="H53" s="264"/>
      <c r="I53" s="292"/>
    </row>
    <row r="54" spans="1:9" ht="37.5" hidden="1" customHeight="1">
      <c r="A54" s="262"/>
      <c r="B54" s="262"/>
      <c r="E54" s="263"/>
      <c r="F54" s="264"/>
      <c r="G54" s="263"/>
      <c r="H54" s="264"/>
      <c r="I54" s="292"/>
    </row>
    <row r="55" spans="1:9" ht="37.5" hidden="1" customHeight="1">
      <c r="E55" s="263"/>
      <c r="F55" s="264"/>
      <c r="G55" s="263"/>
      <c r="H55" s="264"/>
      <c r="I55" s="292"/>
    </row>
    <row r="56" spans="1:9" ht="37.5" hidden="1" customHeight="1">
      <c r="C56" s="262"/>
      <c r="E56" s="263"/>
      <c r="F56" s="264"/>
      <c r="G56" s="263"/>
      <c r="H56" s="264"/>
      <c r="I56" s="292"/>
    </row>
    <row r="57" spans="1:9" ht="37.5" hidden="1" customHeight="1">
      <c r="C57" s="262"/>
      <c r="E57" s="263"/>
      <c r="F57" s="264"/>
      <c r="G57" s="263"/>
      <c r="H57" s="264"/>
      <c r="I57" s="292"/>
    </row>
    <row r="58" spans="1:9" ht="37.5" hidden="1" customHeight="1">
      <c r="A58" s="262"/>
      <c r="B58" s="262"/>
      <c r="C58" s="262"/>
      <c r="E58" s="263"/>
      <c r="F58" s="264"/>
      <c r="G58" s="263"/>
      <c r="H58" s="264"/>
      <c r="I58" s="292"/>
    </row>
    <row r="59" spans="1:9" ht="37.5" hidden="1" customHeight="1">
      <c r="C59" s="262"/>
      <c r="E59" s="263"/>
      <c r="F59" s="264"/>
      <c r="G59" s="263"/>
      <c r="H59" s="264"/>
      <c r="I59" s="292"/>
    </row>
    <row r="60" spans="1:9" ht="37.5" hidden="1" customHeight="1">
      <c r="A60" s="263"/>
      <c r="B60" s="263"/>
      <c r="C60" s="263"/>
      <c r="E60" s="263"/>
      <c r="F60" s="264"/>
      <c r="G60" s="263"/>
      <c r="H60" s="264"/>
      <c r="I60" s="292"/>
    </row>
    <row r="61" spans="1:9" ht="37.5" hidden="1" customHeight="1">
      <c r="A61" s="265"/>
      <c r="B61" s="265"/>
      <c r="C61" s="265"/>
      <c r="E61" s="265"/>
      <c r="F61" s="266"/>
      <c r="G61" s="265"/>
      <c r="H61" s="266"/>
      <c r="I61" s="293"/>
    </row>
    <row r="62" spans="1:9" ht="37.5" hidden="1" customHeight="1">
      <c r="A62" s="263"/>
      <c r="B62" s="263"/>
      <c r="C62" s="263"/>
      <c r="E62" s="263"/>
      <c r="F62" s="264"/>
      <c r="G62" s="263"/>
      <c r="H62" s="264"/>
      <c r="I62" s="292"/>
    </row>
    <row r="63" spans="1:9" ht="37.5" hidden="1" customHeight="1">
      <c r="A63" s="263"/>
      <c r="B63" s="263"/>
      <c r="C63" s="263"/>
      <c r="E63" s="263"/>
      <c r="F63" s="264"/>
      <c r="G63" s="263"/>
      <c r="H63" s="264"/>
      <c r="I63" s="292"/>
    </row>
    <row r="64" spans="1:9" ht="37.5" hidden="1" customHeight="1">
      <c r="A64" s="263"/>
      <c r="B64" s="263"/>
      <c r="C64" s="263"/>
      <c r="E64" s="263"/>
      <c r="F64" s="264"/>
      <c r="G64" s="263"/>
      <c r="H64" s="264"/>
      <c r="I64" s="292"/>
    </row>
    <row r="65" spans="1:9" ht="37.5" hidden="1" customHeight="1">
      <c r="A65" s="263"/>
      <c r="B65" s="263"/>
      <c r="C65" s="263"/>
      <c r="E65" s="263"/>
      <c r="F65" s="264"/>
      <c r="G65" s="263"/>
      <c r="H65" s="264"/>
      <c r="I65" s="292"/>
    </row>
    <row r="66" spans="1:9" ht="37.5" hidden="1" customHeight="1">
      <c r="A66" s="263"/>
      <c r="B66" s="263"/>
      <c r="C66" s="263"/>
      <c r="E66" s="263"/>
      <c r="F66" s="264"/>
      <c r="G66" s="263"/>
      <c r="H66" s="264"/>
      <c r="I66" s="292"/>
    </row>
    <row r="67" spans="1:9" ht="37.5" hidden="1" customHeight="1">
      <c r="A67" s="263"/>
      <c r="B67" s="263"/>
      <c r="C67" s="263"/>
      <c r="E67" s="263"/>
      <c r="F67" s="264"/>
      <c r="G67" s="263"/>
      <c r="H67" s="264"/>
      <c r="I67" s="292"/>
    </row>
    <row r="68" spans="1:9" ht="37.5" hidden="1" customHeight="1">
      <c r="A68" s="263"/>
      <c r="B68" s="263"/>
      <c r="C68" s="263"/>
      <c r="E68" s="263"/>
      <c r="F68" s="264"/>
      <c r="G68" s="263"/>
      <c r="H68" s="264"/>
      <c r="I68" s="292"/>
    </row>
    <row r="69" spans="1:9" ht="37.5" hidden="1" customHeight="1"/>
    <row r="70" spans="1:9" ht="37.5" hidden="1" customHeight="1"/>
    <row r="71" spans="1:9" ht="37.5" hidden="1" customHeight="1"/>
    <row r="72" spans="1:9" ht="37.5" hidden="1" customHeight="1"/>
    <row r="73" spans="1:9" ht="37.5" hidden="1" customHeight="1"/>
    <row r="74" spans="1:9" ht="37.5" hidden="1" customHeight="1"/>
    <row r="75" spans="1:9" ht="37.5" hidden="1" customHeight="1"/>
    <row r="76" spans="1:9" ht="37.5" hidden="1" customHeight="1"/>
    <row r="77" spans="1:9" ht="37.5" hidden="1" customHeight="1"/>
    <row r="78" spans="1:9" ht="37.5" hidden="1" customHeight="1">
      <c r="A78" s="263"/>
      <c r="B78" s="263"/>
      <c r="C78" s="263"/>
      <c r="E78" s="263"/>
      <c r="F78" s="264"/>
      <c r="G78" s="263"/>
      <c r="H78" s="264"/>
      <c r="I78" s="292"/>
    </row>
    <row r="79" spans="1:9" ht="37.5" hidden="1" customHeight="1"/>
    <row r="80" spans="1:9" ht="37.5" hidden="1" customHeight="1">
      <c r="A80" s="263"/>
      <c r="B80" s="263"/>
      <c r="C80" s="263"/>
      <c r="E80" s="263"/>
      <c r="F80" s="264"/>
      <c r="G80" s="263"/>
      <c r="H80" s="264"/>
      <c r="I80" s="292"/>
    </row>
    <row r="81" spans="1:9" ht="37.5" hidden="1" customHeight="1">
      <c r="A81" s="263"/>
      <c r="B81" s="263"/>
      <c r="C81" s="263"/>
      <c r="E81" s="263"/>
      <c r="F81" s="264"/>
      <c r="G81" s="263"/>
      <c r="H81" s="264"/>
      <c r="I81" s="292"/>
    </row>
    <row r="82" spans="1:9" ht="37.5" hidden="1" customHeight="1">
      <c r="A82" s="263"/>
      <c r="B82" s="263"/>
      <c r="C82" s="263"/>
      <c r="E82" s="263"/>
      <c r="F82" s="264"/>
      <c r="G82" s="263"/>
      <c r="H82" s="264"/>
      <c r="I82" s="292"/>
    </row>
    <row r="83" spans="1:9" ht="37.5" hidden="1" customHeight="1"/>
    <row r="84" spans="1:9" ht="37.5" hidden="1" customHeight="1"/>
    <row r="85" spans="1:9" ht="37.5" hidden="1" customHeight="1"/>
    <row r="86" spans="1:9" ht="37.5" hidden="1" customHeight="1"/>
    <row r="87" spans="1:9" ht="37.5" hidden="1" customHeight="1"/>
    <row r="88" spans="1:9" ht="37.5" hidden="1" customHeight="1"/>
    <row r="89" spans="1:9" ht="37.5" hidden="1" customHeight="1"/>
    <row r="90" spans="1:9" ht="37.5" hidden="1" customHeight="1"/>
    <row r="91" spans="1:9" ht="37.5" hidden="1" customHeight="1"/>
    <row r="92" spans="1:9" ht="37.5" hidden="1" customHeight="1">
      <c r="A92" s="267"/>
      <c r="B92" s="267"/>
      <c r="C92" s="263"/>
      <c r="E92" s="263"/>
      <c r="F92" s="264"/>
      <c r="G92" s="263"/>
      <c r="H92" s="264"/>
      <c r="I92" s="292"/>
    </row>
    <row r="93" spans="1:9" ht="37.5" hidden="1" customHeight="1">
      <c r="A93" s="268"/>
      <c r="B93" s="268"/>
      <c r="C93" s="263"/>
      <c r="E93" s="263"/>
      <c r="F93" s="264"/>
      <c r="G93" s="263"/>
      <c r="H93" s="264"/>
      <c r="I93" s="292"/>
    </row>
    <row r="94" spans="1:9" ht="37.5" hidden="1" customHeight="1">
      <c r="A94" s="267"/>
      <c r="B94" s="267"/>
      <c r="C94" s="263"/>
      <c r="E94" s="263"/>
      <c r="F94" s="264"/>
      <c r="G94" s="263"/>
      <c r="H94" s="264"/>
      <c r="I94" s="292"/>
    </row>
    <row r="95" spans="1:9" ht="37.5" hidden="1" customHeight="1"/>
    <row r="96" spans="1:9" ht="37.5" hidden="1" customHeight="1"/>
    <row r="97" spans="1:9" ht="37.5" hidden="1" customHeight="1"/>
    <row r="98" spans="1:9" ht="37.5" hidden="1" customHeight="1"/>
    <row r="99" spans="1:9" ht="37.5" hidden="1" customHeight="1"/>
    <row r="100" spans="1:9" ht="37.5" hidden="1" customHeight="1"/>
    <row r="101" spans="1:9" ht="37.5" hidden="1" customHeight="1"/>
    <row r="102" spans="1:9" ht="37.5" hidden="1" customHeight="1"/>
    <row r="103" spans="1:9" ht="37.5" hidden="1" customHeight="1"/>
    <row r="104" spans="1:9" ht="37.5" hidden="1" customHeight="1"/>
    <row r="105" spans="1:9" ht="37.5" hidden="1" customHeight="1"/>
    <row r="106" spans="1:9" ht="37.5" hidden="1" customHeight="1"/>
    <row r="107" spans="1:9" ht="37.5" hidden="1" customHeight="1"/>
    <row r="108" spans="1:9" ht="37.5" hidden="1" customHeight="1"/>
    <row r="109" spans="1:9" ht="37.5" hidden="1" customHeight="1"/>
    <row r="110" spans="1:9" ht="37.5" hidden="1" customHeight="1">
      <c r="A110" s="263"/>
      <c r="B110" s="263"/>
      <c r="C110" s="263"/>
      <c r="E110" s="263"/>
      <c r="F110" s="264"/>
      <c r="G110" s="263"/>
      <c r="H110" s="264"/>
      <c r="I110" s="292"/>
    </row>
    <row r="111" spans="1:9" ht="37.5" hidden="1" customHeight="1"/>
    <row r="112" spans="1:9" ht="37.5" hidden="1" customHeight="1"/>
    <row r="113" ht="37.5" hidden="1" customHeight="1"/>
    <row r="114" ht="37.5" hidden="1" customHeight="1"/>
    <row r="115" ht="37.5" hidden="1" customHeight="1"/>
    <row r="116" ht="37.5" hidden="1" customHeight="1"/>
    <row r="117" ht="37.5" hidden="1" customHeight="1"/>
    <row r="118" ht="37.5" hidden="1" customHeight="1"/>
    <row r="119" ht="37.5" hidden="1" customHeight="1"/>
    <row r="120" ht="37.5" hidden="1" customHeight="1"/>
    <row r="121" ht="37.5" hidden="1" customHeight="1"/>
    <row r="122" ht="37.5" hidden="1" customHeight="1"/>
    <row r="123" ht="37.5" hidden="1" customHeight="1"/>
    <row r="124" ht="37.5" hidden="1" customHeight="1"/>
    <row r="125" ht="37.5" hidden="1" customHeight="1"/>
    <row r="126" ht="37.5" hidden="1" customHeight="1"/>
    <row r="127" ht="37.5" hidden="1" customHeight="1"/>
    <row r="128" ht="37.5" hidden="1" customHeight="1"/>
    <row r="129" ht="37.5" hidden="1" customHeight="1"/>
    <row r="130" ht="37.5" hidden="1" customHeight="1"/>
    <row r="131" ht="37.5" hidden="1" customHeight="1"/>
    <row r="132" ht="37.5" hidden="1" customHeight="1"/>
    <row r="133" ht="37.5" hidden="1" customHeight="1"/>
    <row r="134" ht="37.5" hidden="1" customHeight="1"/>
    <row r="135" ht="37.5" hidden="1" customHeight="1"/>
    <row r="136" ht="37.5" hidden="1" customHeight="1"/>
    <row r="137" ht="37.5" hidden="1" customHeight="1"/>
    <row r="138" ht="37.5" hidden="1" customHeight="1"/>
    <row r="139" ht="37.5" hidden="1" customHeight="1"/>
    <row r="140" ht="37.5" hidden="1" customHeight="1"/>
    <row r="141" ht="37.5" hidden="1" customHeight="1"/>
    <row r="142" ht="37.5" hidden="1" customHeight="1"/>
    <row r="143" ht="37.5" hidden="1" customHeight="1"/>
    <row r="144" ht="37.5" hidden="1" customHeight="1"/>
    <row r="145" ht="37.5" hidden="1" customHeight="1"/>
    <row r="146" ht="37.5" hidden="1" customHeight="1"/>
    <row r="147" ht="37.5" hidden="1" customHeight="1"/>
    <row r="148" ht="37.5" hidden="1" customHeight="1"/>
    <row r="149" ht="37.5" hidden="1" customHeight="1"/>
    <row r="150" ht="37.5" hidden="1" customHeight="1"/>
    <row r="151" ht="37.5" hidden="1" customHeight="1"/>
    <row r="152" ht="37.5" hidden="1" customHeight="1"/>
    <row r="153" ht="37.5" hidden="1" customHeight="1"/>
    <row r="154" ht="37.5" hidden="1" customHeight="1"/>
    <row r="155" ht="37.5" hidden="1" customHeight="1"/>
    <row r="156" ht="37.5" hidden="1" customHeight="1"/>
    <row r="157" ht="37.5" hidden="1" customHeight="1"/>
    <row r="158" ht="37.5" hidden="1" customHeight="1"/>
    <row r="159" ht="37.5" hidden="1" customHeight="1"/>
    <row r="160" ht="37.5" hidden="1" customHeight="1"/>
    <row r="161" ht="37.5" hidden="1" customHeight="1"/>
    <row r="162" ht="37.5" hidden="1" customHeight="1"/>
    <row r="163" ht="37.5" hidden="1" customHeight="1"/>
    <row r="164" ht="37.5" hidden="1" customHeight="1"/>
    <row r="165" ht="37.5" hidden="1" customHeight="1"/>
    <row r="166" ht="37.5" hidden="1" customHeight="1"/>
    <row r="167" ht="37.5" hidden="1" customHeight="1"/>
    <row r="168" ht="37.5" hidden="1" customHeight="1"/>
    <row r="169" ht="37.5" hidden="1" customHeight="1"/>
    <row r="170" ht="37.5" hidden="1" customHeight="1"/>
    <row r="171" ht="37.5" hidden="1" customHeight="1"/>
    <row r="172" ht="37.5" hidden="1" customHeight="1"/>
    <row r="173" ht="37.5" hidden="1" customHeight="1"/>
    <row r="174" ht="37.5" hidden="1" customHeight="1"/>
    <row r="175" ht="37.5" hidden="1" customHeight="1"/>
    <row r="176" ht="37.5" hidden="1" customHeight="1"/>
    <row r="177" ht="37.5" hidden="1" customHeight="1"/>
    <row r="178" ht="37.5" hidden="1" customHeight="1"/>
    <row r="179" ht="37.5" hidden="1" customHeight="1"/>
    <row r="180" ht="37.5" hidden="1" customHeight="1"/>
    <row r="181" ht="37.5" hidden="1" customHeight="1"/>
    <row r="182" ht="37.5" hidden="1" customHeight="1"/>
    <row r="183" ht="37.5" hidden="1" customHeight="1"/>
    <row r="184" ht="37.5" hidden="1" customHeight="1"/>
    <row r="185" ht="37.5" hidden="1" customHeight="1"/>
    <row r="186" ht="37.5" hidden="1" customHeight="1"/>
    <row r="187" ht="37.5" hidden="1" customHeight="1"/>
    <row r="188" ht="37.5" hidden="1" customHeight="1"/>
    <row r="189" ht="37.5" hidden="1" customHeight="1"/>
    <row r="190" ht="37.5" hidden="1" customHeight="1"/>
    <row r="191" ht="37.5" hidden="1" customHeight="1"/>
    <row r="192" ht="37.5" hidden="1" customHeight="1"/>
    <row r="193" ht="37.5" hidden="1" customHeight="1"/>
    <row r="194" ht="37.5" hidden="1" customHeight="1"/>
    <row r="195" ht="37.5" hidden="1" customHeight="1"/>
    <row r="196" ht="37.5" hidden="1" customHeight="1"/>
    <row r="197" ht="37.5" hidden="1" customHeight="1"/>
    <row r="198" ht="37.5" hidden="1" customHeight="1"/>
    <row r="199" ht="37.5" hidden="1" customHeight="1"/>
    <row r="200" ht="37.5" hidden="1" customHeight="1"/>
    <row r="201" ht="37.5" hidden="1" customHeight="1"/>
    <row r="202" ht="37.5" hidden="1" customHeight="1"/>
    <row r="203" ht="37.5" hidden="1" customHeight="1"/>
    <row r="204" ht="37.5" hidden="1" customHeight="1"/>
    <row r="205" ht="37.5" hidden="1" customHeight="1"/>
    <row r="206" ht="37.5" hidden="1" customHeight="1"/>
    <row r="207" ht="37.5" hidden="1" customHeight="1"/>
    <row r="208" ht="37.5" hidden="1" customHeight="1"/>
    <row r="209" ht="37.5" hidden="1" customHeight="1"/>
    <row r="210" ht="37.5" hidden="1" customHeight="1"/>
    <row r="211" ht="37.5" hidden="1" customHeight="1"/>
    <row r="212" ht="37.5" hidden="1" customHeight="1"/>
    <row r="213" ht="37.5" hidden="1" customHeight="1"/>
    <row r="214" ht="37.5" hidden="1" customHeight="1"/>
    <row r="215" ht="37.5" hidden="1" customHeight="1"/>
    <row r="216" ht="37.5" hidden="1" customHeight="1"/>
    <row r="217" ht="37.5" hidden="1" customHeight="1"/>
    <row r="218" ht="37.5" hidden="1" customHeight="1"/>
    <row r="219" ht="37.5" hidden="1" customHeight="1"/>
    <row r="220" ht="37.5" hidden="1" customHeight="1"/>
    <row r="221" ht="37.5" hidden="1" customHeight="1"/>
    <row r="222" ht="37.5" hidden="1" customHeight="1"/>
    <row r="223" ht="37.5" hidden="1" customHeight="1"/>
    <row r="224" ht="37.5" hidden="1" customHeight="1"/>
    <row r="225" ht="37.5" hidden="1" customHeight="1"/>
    <row r="226" ht="37.5" hidden="1" customHeight="1"/>
    <row r="227" ht="37.5" hidden="1" customHeight="1"/>
    <row r="228" ht="37.5" hidden="1" customHeight="1"/>
    <row r="229" ht="37.5" hidden="1" customHeight="1"/>
    <row r="230" ht="37.5" hidden="1" customHeight="1"/>
    <row r="231" ht="37.5" hidden="1" customHeight="1"/>
    <row r="232" ht="37.5" hidden="1" customHeight="1"/>
    <row r="233" ht="37.5" hidden="1" customHeight="1"/>
    <row r="234" ht="37.5" hidden="1" customHeight="1"/>
    <row r="235" ht="37.5" hidden="1" customHeight="1"/>
    <row r="236" ht="37.5" hidden="1" customHeight="1"/>
    <row r="237" ht="37.5" hidden="1" customHeight="1"/>
    <row r="238" ht="37.5" hidden="1" customHeight="1"/>
    <row r="239" ht="37.5" hidden="1" customHeight="1"/>
    <row r="240" ht="37.5" hidden="1" customHeight="1"/>
    <row r="241" ht="37.5" hidden="1" customHeight="1"/>
    <row r="242" ht="37.5" hidden="1" customHeight="1"/>
    <row r="243" ht="37.5" hidden="1" customHeight="1"/>
    <row r="244" ht="37.5" hidden="1" customHeight="1"/>
    <row r="245" ht="37.5" hidden="1" customHeight="1"/>
    <row r="246" ht="37.5" hidden="1" customHeight="1"/>
    <row r="247" ht="37.5" hidden="1" customHeight="1"/>
    <row r="248" ht="37.5" hidden="1" customHeight="1"/>
    <row r="249" ht="37.5" hidden="1" customHeight="1"/>
    <row r="250" ht="37.5" hidden="1" customHeight="1"/>
    <row r="251" ht="37.5" hidden="1" customHeight="1"/>
    <row r="252" ht="37.5" hidden="1" customHeight="1"/>
    <row r="253" ht="37.5" hidden="1" customHeight="1"/>
    <row r="254" ht="37.5" hidden="1" customHeight="1"/>
    <row r="255" ht="37.5" hidden="1" customHeight="1"/>
    <row r="256" ht="37.5" hidden="1" customHeight="1"/>
    <row r="257" ht="37.5" hidden="1" customHeight="1"/>
    <row r="258" ht="37.5" hidden="1" customHeight="1"/>
    <row r="259" ht="37.5" hidden="1" customHeight="1"/>
    <row r="260" ht="37.5" hidden="1" customHeight="1"/>
    <row r="261" ht="37.5" hidden="1" customHeight="1"/>
    <row r="262" ht="37.5" hidden="1" customHeight="1"/>
    <row r="263" ht="37.5" hidden="1" customHeight="1"/>
    <row r="264" ht="37.5" hidden="1" customHeight="1"/>
    <row r="265" ht="37.5" hidden="1" customHeight="1"/>
    <row r="266" ht="37.5" hidden="1" customHeight="1"/>
    <row r="267" ht="37.5" hidden="1" customHeight="1"/>
    <row r="268" ht="37.5" hidden="1" customHeight="1"/>
    <row r="269" ht="37.5" hidden="1" customHeight="1"/>
    <row r="270" ht="37.5" hidden="1" customHeight="1"/>
    <row r="271" ht="37.5" hidden="1" customHeight="1"/>
    <row r="272" ht="37.5" hidden="1" customHeight="1"/>
    <row r="273" spans="1:9" ht="37.5" hidden="1" customHeight="1"/>
    <row r="274" spans="1:9" ht="37.5" hidden="1" customHeight="1"/>
    <row r="275" spans="1:9" ht="37.5" hidden="1" customHeight="1"/>
    <row r="276" spans="1:9" ht="37.5" hidden="1" customHeight="1"/>
    <row r="277" spans="1:9" ht="37.5" hidden="1" customHeight="1"/>
    <row r="278" spans="1:9" ht="37.5" hidden="1" customHeight="1"/>
    <row r="279" spans="1:9" ht="37.5" hidden="1" customHeight="1"/>
    <row r="280" spans="1:9" ht="37.5" hidden="1" customHeight="1"/>
    <row r="281" spans="1:9" ht="37.5" hidden="1" customHeight="1"/>
    <row r="282" spans="1:9" ht="37.5" hidden="1" customHeight="1"/>
    <row r="283" spans="1:9" ht="37.5" hidden="1" customHeight="1"/>
    <row r="284" spans="1:9" ht="37.5" hidden="1" customHeight="1"/>
    <row r="285" spans="1:9" ht="37.5" hidden="1" customHeight="1"/>
    <row r="286" spans="1:9" ht="37.5" hidden="1" customHeight="1"/>
    <row r="287" spans="1:9" ht="37.5" hidden="1" customHeight="1">
      <c r="A287" s="263"/>
      <c r="B287" s="263"/>
      <c r="C287" s="263"/>
      <c r="E287" s="263"/>
      <c r="F287" s="264"/>
      <c r="G287" s="263"/>
      <c r="H287" s="264"/>
      <c r="I287" s="292"/>
    </row>
    <row r="288" spans="1:9" ht="37.5" hidden="1" customHeight="1"/>
    <row r="289" spans="1:9" ht="37.5" hidden="1" customHeight="1"/>
    <row r="290" spans="1:9" ht="37.5" hidden="1" customHeight="1"/>
    <row r="291" spans="1:9" ht="37.5" hidden="1" customHeight="1"/>
    <row r="292" spans="1:9" ht="37.5" hidden="1" customHeight="1"/>
    <row r="293" spans="1:9" ht="37.5" hidden="1" customHeight="1"/>
    <row r="294" spans="1:9" ht="37.5" hidden="1" customHeight="1"/>
    <row r="295" spans="1:9" ht="37.5" hidden="1" customHeight="1"/>
    <row r="296" spans="1:9" ht="37.5" hidden="1" customHeight="1"/>
    <row r="297" spans="1:9" ht="37.5" hidden="1" customHeight="1"/>
    <row r="298" spans="1:9" ht="37.5" hidden="1" customHeight="1"/>
    <row r="299" spans="1:9" ht="37.5" hidden="1" customHeight="1"/>
    <row r="300" spans="1:9" ht="37.5" hidden="1" customHeight="1"/>
    <row r="301" spans="1:9" ht="37.5" hidden="1" customHeight="1"/>
    <row r="302" spans="1:9" ht="37.5" hidden="1" customHeight="1">
      <c r="A302" s="263"/>
      <c r="B302" s="263"/>
      <c r="C302" s="263"/>
      <c r="E302" s="263"/>
      <c r="F302" s="264"/>
      <c r="G302" s="263"/>
      <c r="H302" s="264"/>
      <c r="I302" s="292"/>
    </row>
    <row r="303" spans="1:9" ht="37.5" hidden="1" customHeight="1">
      <c r="A303" s="263"/>
      <c r="B303" s="263"/>
      <c r="C303" s="263"/>
      <c r="E303" s="263"/>
      <c r="F303" s="264"/>
      <c r="G303" s="263"/>
      <c r="H303" s="264"/>
      <c r="I303" s="292"/>
    </row>
    <row r="304" spans="1:9" ht="37.5" hidden="1" customHeight="1"/>
    <row r="305" spans="1:9" ht="37.5" hidden="1" customHeight="1"/>
    <row r="306" spans="1:9" ht="37.5" hidden="1" customHeight="1"/>
    <row r="307" spans="1:9" ht="37.5" hidden="1" customHeight="1"/>
    <row r="308" spans="1:9" ht="37.5" hidden="1" customHeight="1"/>
    <row r="309" spans="1:9" ht="37.5" hidden="1" customHeight="1"/>
    <row r="310" spans="1:9" ht="37.5" hidden="1" customHeight="1">
      <c r="A310" s="263"/>
      <c r="B310" s="263"/>
      <c r="C310" s="263"/>
      <c r="E310" s="263"/>
      <c r="F310" s="264"/>
      <c r="G310" s="263"/>
      <c r="H310" s="264"/>
      <c r="I310" s="292"/>
    </row>
    <row r="311" spans="1:9" ht="37.5" hidden="1" customHeight="1">
      <c r="A311" s="263"/>
      <c r="B311" s="263"/>
      <c r="C311" s="263"/>
      <c r="E311" s="263"/>
      <c r="F311" s="264"/>
      <c r="G311" s="263"/>
      <c r="H311" s="264"/>
      <c r="I311" s="292"/>
    </row>
    <row r="312" spans="1:9" ht="37.5" hidden="1" customHeight="1">
      <c r="A312" s="263"/>
      <c r="B312" s="263"/>
      <c r="C312" s="263"/>
      <c r="E312" s="263"/>
      <c r="F312" s="264"/>
      <c r="G312" s="263"/>
      <c r="H312" s="264"/>
      <c r="I312" s="292"/>
    </row>
    <row r="313" spans="1:9" ht="37.5" hidden="1" customHeight="1"/>
    <row r="314" spans="1:9" ht="37.5" hidden="1" customHeight="1"/>
    <row r="315" spans="1:9" ht="37.5" hidden="1" customHeight="1"/>
    <row r="316" spans="1:9" ht="37.5" hidden="1" customHeight="1"/>
    <row r="317" spans="1:9" ht="37.5" hidden="1" customHeight="1"/>
    <row r="318" spans="1:9" ht="37.5" hidden="1" customHeight="1"/>
    <row r="319" spans="1:9" ht="37.5" hidden="1" customHeight="1"/>
    <row r="320" spans="1:9" ht="37.5" hidden="1" customHeight="1"/>
    <row r="321" ht="37.5" hidden="1" customHeight="1"/>
    <row r="322" ht="37.5" hidden="1" customHeight="1"/>
    <row r="323" ht="37.5" hidden="1" customHeight="1"/>
    <row r="324" ht="37.5" hidden="1" customHeight="1"/>
    <row r="325" ht="37.5" hidden="1" customHeight="1"/>
    <row r="326" ht="37.5" hidden="1" customHeight="1"/>
    <row r="327" ht="37.5" hidden="1" customHeight="1"/>
    <row r="328" ht="37.5" hidden="1" customHeight="1"/>
    <row r="329" ht="37.5" hidden="1" customHeight="1"/>
    <row r="330" ht="37.5" hidden="1" customHeight="1"/>
    <row r="331" ht="37.5" hidden="1" customHeight="1"/>
    <row r="332" ht="37.5" hidden="1" customHeight="1"/>
    <row r="333" ht="37.5" hidden="1" customHeight="1"/>
    <row r="334" ht="37.5" hidden="1" customHeight="1"/>
    <row r="335" ht="37.5" hidden="1" customHeight="1"/>
    <row r="336" ht="37.5" hidden="1" customHeight="1"/>
    <row r="337" ht="37.5" hidden="1" customHeight="1"/>
    <row r="338" ht="37.5" hidden="1" customHeight="1"/>
    <row r="339" ht="37.5" hidden="1" customHeight="1"/>
    <row r="340" ht="37.5" hidden="1" customHeight="1"/>
    <row r="341" ht="37.5" hidden="1" customHeight="1"/>
    <row r="342" ht="37.5" hidden="1" customHeight="1"/>
    <row r="343" ht="37.5" hidden="1" customHeight="1"/>
    <row r="344" ht="37.5" hidden="1" customHeight="1"/>
    <row r="345" ht="37.5" hidden="1" customHeight="1"/>
    <row r="346" ht="37.5" hidden="1" customHeight="1"/>
    <row r="347" ht="37.5" hidden="1" customHeight="1"/>
    <row r="348" ht="37.5" hidden="1" customHeight="1"/>
    <row r="349" ht="37.5" hidden="1" customHeight="1"/>
    <row r="350" ht="37.5" hidden="1" customHeight="1"/>
    <row r="351" ht="37.5" hidden="1" customHeight="1"/>
    <row r="352" ht="37.5" hidden="1" customHeight="1"/>
    <row r="353" ht="37.5" hidden="1" customHeight="1"/>
    <row r="354" ht="37.5" hidden="1" customHeight="1"/>
    <row r="355" ht="37.5" hidden="1" customHeight="1"/>
    <row r="356" ht="37.5" hidden="1" customHeight="1"/>
    <row r="357" ht="37.5" hidden="1" customHeight="1"/>
    <row r="358" ht="37.5" hidden="1" customHeight="1"/>
    <row r="359" ht="37.5" hidden="1" customHeight="1"/>
    <row r="360" ht="37.5" hidden="1" customHeight="1"/>
    <row r="361" ht="37.5" hidden="1" customHeight="1"/>
    <row r="362" ht="37.5" hidden="1" customHeight="1"/>
    <row r="363" ht="37.5" hidden="1" customHeight="1"/>
    <row r="364" ht="37.5" hidden="1" customHeight="1"/>
    <row r="365" ht="37.5" hidden="1" customHeight="1"/>
    <row r="366" ht="37.5" hidden="1" customHeight="1"/>
    <row r="367" ht="37.5" hidden="1" customHeight="1"/>
    <row r="368" ht="37.5" hidden="1" customHeight="1"/>
    <row r="369" ht="37.5" hidden="1" customHeight="1"/>
    <row r="370" ht="37.5" hidden="1" customHeight="1"/>
    <row r="371" ht="37.5" hidden="1" customHeight="1"/>
    <row r="372" ht="37.5" hidden="1" customHeight="1"/>
    <row r="373" ht="37.5" hidden="1" customHeight="1"/>
    <row r="374" ht="37.5" hidden="1" customHeight="1"/>
    <row r="375" ht="37.5" hidden="1" customHeight="1"/>
    <row r="376" ht="37.5" hidden="1" customHeight="1"/>
    <row r="377" ht="37.5" hidden="1" customHeight="1"/>
    <row r="378" ht="37.5" hidden="1" customHeight="1"/>
    <row r="379" ht="37.5" hidden="1" customHeight="1"/>
    <row r="380" ht="37.5" hidden="1" customHeight="1"/>
    <row r="381" ht="37.5" hidden="1" customHeight="1"/>
    <row r="382" ht="37.5" hidden="1" customHeight="1"/>
    <row r="383" ht="37.5" hidden="1" customHeight="1"/>
    <row r="384" ht="37.5" hidden="1" customHeight="1"/>
    <row r="385" ht="37.5" hidden="1" customHeight="1"/>
    <row r="386" ht="37.5" hidden="1" customHeight="1"/>
    <row r="387" ht="37.5" hidden="1" customHeight="1"/>
    <row r="388" ht="37.5" hidden="1" customHeight="1"/>
    <row r="389" ht="37.5" hidden="1" customHeight="1"/>
    <row r="390" ht="37.5" hidden="1" customHeight="1"/>
    <row r="391" ht="37.5" hidden="1" customHeight="1"/>
    <row r="392" ht="37.5" hidden="1" customHeight="1"/>
    <row r="393" ht="37.5" hidden="1" customHeight="1"/>
    <row r="394" ht="37.5" hidden="1" customHeight="1"/>
    <row r="395" ht="37.5" hidden="1" customHeight="1"/>
    <row r="396" ht="37.5" hidden="1" customHeight="1"/>
    <row r="397" ht="37.5" hidden="1" customHeight="1"/>
    <row r="398" ht="37.5" hidden="1" customHeight="1"/>
    <row r="399" ht="37.5" hidden="1" customHeight="1"/>
    <row r="400" ht="37.5" hidden="1" customHeight="1"/>
    <row r="401" ht="37.5" hidden="1" customHeight="1"/>
    <row r="402" ht="37.5" hidden="1" customHeight="1"/>
    <row r="403" ht="37.5" hidden="1" customHeight="1"/>
    <row r="404" ht="37.5" hidden="1" customHeight="1"/>
    <row r="405" ht="37.5" hidden="1" customHeight="1"/>
    <row r="406" ht="37.5" hidden="1" customHeight="1"/>
    <row r="407" ht="37.5" hidden="1" customHeight="1"/>
    <row r="408" ht="37.5" hidden="1" customHeight="1"/>
    <row r="409" ht="37.5" hidden="1" customHeight="1"/>
    <row r="410" ht="37.5" hidden="1" customHeight="1"/>
    <row r="411" ht="37.5" hidden="1" customHeight="1"/>
    <row r="412" ht="37.5" hidden="1" customHeight="1"/>
    <row r="413" ht="37.5" hidden="1" customHeight="1"/>
    <row r="414" ht="37.5" hidden="1" customHeight="1"/>
    <row r="415" ht="37.5" hidden="1" customHeight="1"/>
    <row r="416" ht="37.5" hidden="1" customHeight="1"/>
    <row r="417" ht="37.5" hidden="1" customHeight="1"/>
    <row r="418" ht="37.5" hidden="1" customHeight="1"/>
    <row r="419" ht="37.5" hidden="1" customHeight="1"/>
    <row r="420" ht="37.5" hidden="1" customHeight="1"/>
    <row r="421" ht="37.5" hidden="1" customHeight="1"/>
    <row r="422" ht="37.5" hidden="1" customHeight="1"/>
    <row r="423" ht="37.5" hidden="1" customHeight="1"/>
    <row r="424" ht="37.5" hidden="1" customHeight="1"/>
    <row r="425" ht="37.5" hidden="1" customHeight="1"/>
    <row r="426" ht="37.5" hidden="1" customHeight="1"/>
    <row r="427" ht="37.5" hidden="1" customHeight="1"/>
    <row r="428" ht="37.5" hidden="1" customHeight="1"/>
    <row r="429" ht="37.5" hidden="1" customHeight="1"/>
    <row r="430" ht="37.5" hidden="1" customHeight="1"/>
    <row r="431" ht="37.5" hidden="1" customHeight="1"/>
    <row r="432" ht="37.5" hidden="1" customHeight="1"/>
    <row r="433" ht="37.5" hidden="1" customHeight="1"/>
    <row r="434" ht="37.5" hidden="1" customHeight="1"/>
    <row r="435" ht="37.5" hidden="1" customHeight="1"/>
    <row r="436" ht="37.5" hidden="1" customHeight="1"/>
    <row r="437" ht="37.5" hidden="1" customHeight="1"/>
    <row r="438" ht="37.5" hidden="1" customHeight="1"/>
    <row r="439" ht="37.5" hidden="1" customHeight="1"/>
    <row r="440" ht="37.5" hidden="1" customHeight="1"/>
    <row r="441" ht="37.5" hidden="1" customHeight="1"/>
    <row r="442" ht="37.5" hidden="1" customHeight="1"/>
    <row r="443" ht="37.5" hidden="1" customHeight="1"/>
    <row r="444" ht="37.5" hidden="1" customHeight="1"/>
    <row r="445" ht="37.5" hidden="1" customHeight="1"/>
    <row r="446" ht="37.5" hidden="1" customHeight="1"/>
    <row r="447" ht="37.5" hidden="1" customHeight="1"/>
    <row r="448" ht="37.5" hidden="1" customHeight="1"/>
    <row r="449" ht="37.5" hidden="1" customHeight="1"/>
    <row r="450" ht="37.5" hidden="1" customHeight="1"/>
    <row r="451" ht="37.5" hidden="1" customHeight="1"/>
    <row r="452" ht="37.5" hidden="1" customHeight="1"/>
    <row r="453" ht="37.5" hidden="1" customHeight="1"/>
    <row r="454" ht="37.5" hidden="1" customHeight="1"/>
    <row r="455" ht="37.5" hidden="1" customHeight="1"/>
    <row r="456" ht="37.5" hidden="1" customHeight="1"/>
    <row r="457" ht="37.5" hidden="1" customHeight="1"/>
    <row r="458" ht="37.5" hidden="1" customHeight="1"/>
    <row r="459" ht="37.5" hidden="1" customHeight="1"/>
    <row r="460" ht="37.5" hidden="1" customHeight="1"/>
    <row r="461" ht="37.5" hidden="1" customHeight="1"/>
    <row r="462" ht="37.5" hidden="1" customHeight="1"/>
    <row r="463" ht="37.5" hidden="1" customHeight="1"/>
    <row r="464" ht="37.5" hidden="1" customHeight="1"/>
    <row r="465" ht="37.5" hidden="1" customHeight="1"/>
    <row r="466" ht="37.5" hidden="1" customHeight="1"/>
    <row r="467" ht="37.5" hidden="1" customHeight="1"/>
    <row r="468" ht="37.5" hidden="1" customHeight="1"/>
    <row r="469" ht="37.5" hidden="1" customHeight="1"/>
    <row r="470" ht="37.5" hidden="1" customHeight="1"/>
    <row r="471" ht="37.5" hidden="1" customHeight="1"/>
    <row r="472" ht="37.5" hidden="1" customHeight="1"/>
    <row r="473" ht="37.5" hidden="1" customHeight="1"/>
    <row r="474" ht="37.5" hidden="1" customHeight="1"/>
    <row r="475" ht="37.5" hidden="1" customHeight="1"/>
    <row r="476" ht="37.5" hidden="1" customHeight="1"/>
    <row r="477" ht="37.5" hidden="1" customHeight="1"/>
    <row r="478" ht="37.5" hidden="1" customHeight="1"/>
    <row r="479" ht="37.5" hidden="1" customHeight="1"/>
    <row r="480" ht="37.5" hidden="1" customHeight="1"/>
    <row r="481" ht="37.5" hidden="1" customHeight="1"/>
    <row r="482" ht="37.5" hidden="1" customHeight="1"/>
    <row r="483" ht="37.5" hidden="1" customHeight="1"/>
    <row r="484" ht="37.5" hidden="1" customHeight="1"/>
    <row r="485" ht="37.5" hidden="1" customHeight="1"/>
    <row r="486" ht="37.5" hidden="1" customHeight="1"/>
    <row r="487" ht="37.5" hidden="1" customHeight="1"/>
    <row r="488" ht="37.5" hidden="1" customHeight="1"/>
    <row r="489" ht="37.5" hidden="1" customHeight="1"/>
    <row r="490" ht="37.5" hidden="1" customHeight="1"/>
    <row r="491" ht="37.5" hidden="1" customHeight="1"/>
    <row r="492" ht="37.5" hidden="1" customHeight="1"/>
    <row r="493" ht="37.5" hidden="1" customHeight="1"/>
    <row r="494" ht="37.5" hidden="1" customHeight="1"/>
    <row r="495" ht="37.5" hidden="1" customHeight="1"/>
    <row r="496" ht="37.5" hidden="1" customHeight="1"/>
    <row r="497" ht="37.5" hidden="1" customHeight="1"/>
    <row r="498" ht="37.5" hidden="1" customHeight="1"/>
    <row r="499" ht="37.5" hidden="1" customHeight="1"/>
    <row r="500" ht="37.5" hidden="1" customHeight="1"/>
    <row r="501" ht="37.5" hidden="1" customHeight="1"/>
    <row r="502" ht="37.5" hidden="1" customHeight="1"/>
    <row r="503" ht="37.5" hidden="1" customHeight="1"/>
    <row r="504" ht="37.5" hidden="1" customHeight="1"/>
    <row r="505" ht="37.5" hidden="1" customHeight="1"/>
    <row r="506" ht="37.5" hidden="1" customHeight="1"/>
    <row r="507" ht="37.5" hidden="1" customHeight="1"/>
    <row r="508" ht="37.5" hidden="1" customHeight="1"/>
    <row r="509" ht="37.5" hidden="1" customHeight="1"/>
    <row r="510" ht="37.5" hidden="1" customHeight="1"/>
    <row r="511" ht="37.5" hidden="1" customHeight="1"/>
    <row r="512" ht="37.5" hidden="1" customHeight="1"/>
    <row r="513" ht="37.5" hidden="1" customHeight="1"/>
    <row r="514" ht="37.5" hidden="1" customHeight="1"/>
    <row r="515" ht="37.5" hidden="1" customHeight="1"/>
    <row r="516" ht="37.5" hidden="1" customHeight="1"/>
    <row r="517" ht="37.5" hidden="1" customHeight="1"/>
    <row r="518" ht="37.5" hidden="1" customHeight="1"/>
    <row r="519" ht="37.5" hidden="1" customHeight="1"/>
    <row r="520" ht="37.5" hidden="1" customHeight="1"/>
    <row r="521" ht="37.5" hidden="1" customHeight="1"/>
    <row r="522" ht="37.5" hidden="1" customHeight="1"/>
    <row r="523" ht="37.5" hidden="1" customHeight="1"/>
    <row r="524" ht="37.5" hidden="1" customHeight="1"/>
    <row r="525" ht="37.5" hidden="1" customHeight="1"/>
    <row r="526" ht="37.5" hidden="1" customHeight="1"/>
    <row r="527" ht="37.5" hidden="1" customHeight="1"/>
    <row r="528" ht="37.5" hidden="1" customHeight="1"/>
    <row r="529" ht="37.5" hidden="1" customHeight="1"/>
    <row r="530" ht="37.5" hidden="1" customHeight="1"/>
    <row r="531" ht="37.5" hidden="1" customHeight="1"/>
    <row r="532" ht="37.5" hidden="1" customHeight="1"/>
    <row r="533" ht="37.5" hidden="1" customHeight="1"/>
    <row r="534" ht="37.5" hidden="1" customHeight="1"/>
    <row r="535" ht="37.5" hidden="1" customHeight="1"/>
    <row r="536" ht="37.5" hidden="1" customHeight="1"/>
    <row r="537" ht="37.5" hidden="1" customHeight="1"/>
    <row r="538" ht="37.5" hidden="1" customHeight="1"/>
    <row r="539" ht="37.5" hidden="1" customHeight="1"/>
    <row r="540" ht="37.5" hidden="1" customHeight="1"/>
    <row r="541" ht="37.5" hidden="1" customHeight="1"/>
    <row r="542" ht="37.5" hidden="1" customHeight="1"/>
    <row r="543" ht="37.5" hidden="1" customHeight="1"/>
    <row r="544" ht="37.5" hidden="1" customHeight="1"/>
    <row r="545" ht="37.5" hidden="1" customHeight="1"/>
    <row r="546" ht="37.5" hidden="1" customHeight="1"/>
    <row r="547" ht="37.5" hidden="1" customHeight="1"/>
    <row r="548" ht="37.5" hidden="1" customHeight="1"/>
    <row r="549" ht="37.5" hidden="1" customHeight="1"/>
    <row r="550" ht="37.5" hidden="1" customHeight="1"/>
    <row r="551" ht="37.5" hidden="1" customHeight="1"/>
    <row r="552" ht="37.5" hidden="1" customHeight="1"/>
    <row r="553" ht="37.5" hidden="1" customHeight="1"/>
    <row r="554" ht="37.5" hidden="1" customHeight="1"/>
    <row r="555" ht="37.5" hidden="1" customHeight="1"/>
    <row r="556" ht="37.5" hidden="1" customHeight="1"/>
    <row r="557" ht="37.5" hidden="1" customHeight="1"/>
    <row r="558" ht="37.5" hidden="1" customHeight="1"/>
    <row r="559" ht="37.5" hidden="1" customHeight="1"/>
    <row r="560" ht="37.5" hidden="1" customHeight="1"/>
    <row r="561" ht="37.5" hidden="1" customHeight="1"/>
    <row r="562" ht="37.5" hidden="1" customHeight="1"/>
    <row r="563" ht="37.5" hidden="1" customHeight="1"/>
    <row r="564" ht="37.5" hidden="1" customHeight="1"/>
    <row r="565" ht="37.5" hidden="1" customHeight="1"/>
    <row r="566" ht="37.5" hidden="1" customHeight="1"/>
    <row r="567" ht="37.5" hidden="1" customHeight="1"/>
    <row r="568" ht="37.5" hidden="1" customHeight="1"/>
    <row r="569" ht="37.5" hidden="1" customHeight="1"/>
    <row r="570" ht="37.5" hidden="1" customHeight="1"/>
    <row r="571" ht="37.5" hidden="1" customHeight="1"/>
    <row r="572" ht="37.5" hidden="1" customHeight="1"/>
    <row r="573" ht="37.5" hidden="1" customHeight="1"/>
    <row r="574" ht="37.5" hidden="1" customHeight="1"/>
    <row r="575" ht="37.5" hidden="1" customHeight="1"/>
    <row r="576" ht="37.5" hidden="1" customHeight="1"/>
    <row r="577" ht="37.5" hidden="1" customHeight="1"/>
    <row r="578" ht="37.5" hidden="1" customHeight="1"/>
    <row r="579" ht="37.5" hidden="1" customHeight="1"/>
    <row r="580" ht="37.5" hidden="1" customHeight="1"/>
    <row r="581" ht="37.5" hidden="1" customHeight="1"/>
    <row r="582" ht="37.5" hidden="1" customHeight="1"/>
    <row r="583" ht="37.5" hidden="1" customHeight="1"/>
    <row r="584" ht="37.5" hidden="1" customHeight="1"/>
    <row r="585" ht="37.5" hidden="1" customHeight="1"/>
    <row r="586" ht="37.5" hidden="1" customHeight="1"/>
    <row r="587" ht="37.5" hidden="1" customHeight="1"/>
    <row r="588" ht="37.5" hidden="1" customHeight="1"/>
    <row r="589" ht="37.5" hidden="1" customHeight="1"/>
    <row r="590" ht="37.5" hidden="1" customHeight="1"/>
    <row r="591" ht="37.5" hidden="1" customHeight="1"/>
    <row r="592" ht="37.5" hidden="1" customHeight="1"/>
    <row r="593" ht="37.5" hidden="1" customHeight="1"/>
    <row r="594" ht="37.5" hidden="1" customHeight="1"/>
    <row r="595" ht="37.5" hidden="1" customHeight="1"/>
    <row r="596" ht="37.5" hidden="1" customHeight="1"/>
    <row r="597" ht="37.5" hidden="1" customHeight="1"/>
    <row r="598" ht="37.5" hidden="1" customHeight="1"/>
    <row r="599" ht="37.5" hidden="1" customHeight="1"/>
    <row r="600" ht="37.5" hidden="1" customHeight="1"/>
    <row r="601" ht="37.5" hidden="1" customHeight="1"/>
    <row r="602" ht="37.5" hidden="1" customHeight="1"/>
    <row r="603" ht="37.5" hidden="1" customHeight="1"/>
    <row r="604" ht="37.5" hidden="1" customHeight="1"/>
    <row r="605" ht="37.5" hidden="1" customHeight="1"/>
    <row r="606" ht="37.5" hidden="1" customHeight="1"/>
    <row r="607" ht="37.5" hidden="1" customHeight="1"/>
    <row r="608" ht="37.5" hidden="1" customHeight="1"/>
    <row r="609" ht="37.5" hidden="1" customHeight="1"/>
    <row r="610" ht="37.5" hidden="1" customHeight="1"/>
    <row r="611" ht="37.5" hidden="1" customHeight="1"/>
    <row r="612" ht="37.5" hidden="1" customHeight="1"/>
    <row r="613" ht="37.5" hidden="1" customHeight="1"/>
    <row r="614" ht="37.5" hidden="1" customHeight="1"/>
    <row r="615" ht="37.5" hidden="1" customHeight="1"/>
    <row r="616" ht="37.5" hidden="1" customHeight="1"/>
    <row r="617" ht="37.5" hidden="1" customHeight="1"/>
    <row r="618" ht="37.5" hidden="1" customHeight="1"/>
    <row r="619" ht="37.5" hidden="1" customHeight="1"/>
    <row r="620" ht="37.5" hidden="1" customHeight="1"/>
    <row r="621" ht="37.5" hidden="1" customHeight="1"/>
    <row r="622" ht="37.5" hidden="1" customHeight="1"/>
    <row r="623" ht="37.5" hidden="1" customHeight="1"/>
    <row r="624" ht="37.5" hidden="1" customHeight="1"/>
    <row r="625" ht="37.5" hidden="1" customHeight="1"/>
    <row r="626" ht="37.5" hidden="1" customHeight="1"/>
    <row r="627" ht="37.5" hidden="1" customHeight="1"/>
    <row r="628" ht="37.5" hidden="1" customHeight="1"/>
    <row r="629" ht="37.5" hidden="1" customHeight="1"/>
    <row r="630" ht="37.5" hidden="1" customHeight="1"/>
    <row r="631" ht="37.5" hidden="1" customHeight="1"/>
    <row r="632" ht="37.5" hidden="1" customHeight="1"/>
    <row r="633" ht="37.5" hidden="1" customHeight="1"/>
    <row r="634" ht="37.5" hidden="1" customHeight="1"/>
    <row r="635" ht="37.5" hidden="1" customHeight="1"/>
    <row r="636" ht="37.5" hidden="1" customHeight="1"/>
    <row r="637" ht="37.5" hidden="1" customHeight="1"/>
    <row r="638" ht="37.5" hidden="1" customHeight="1"/>
    <row r="639" ht="37.5" hidden="1" customHeight="1"/>
    <row r="640" ht="37.5" hidden="1" customHeight="1"/>
    <row r="641" ht="37.5" hidden="1" customHeight="1"/>
    <row r="642" ht="37.5" hidden="1" customHeight="1"/>
    <row r="643" ht="37.5" hidden="1" customHeight="1"/>
    <row r="644" ht="37.5" hidden="1" customHeight="1"/>
    <row r="645" ht="37.5" hidden="1" customHeight="1"/>
    <row r="646" ht="37.5" hidden="1" customHeight="1"/>
    <row r="647" ht="37.5" hidden="1" customHeight="1"/>
    <row r="648" ht="37.5" hidden="1" customHeight="1"/>
    <row r="649" ht="37.5" hidden="1" customHeight="1"/>
    <row r="650" ht="37.5" hidden="1" customHeight="1"/>
    <row r="651" ht="37.5" hidden="1" customHeight="1"/>
    <row r="652" ht="37.5" hidden="1" customHeight="1"/>
    <row r="653" ht="37.5" hidden="1" customHeight="1"/>
    <row r="654" ht="37.5" hidden="1" customHeight="1"/>
    <row r="655" ht="37.5" hidden="1" customHeight="1"/>
    <row r="656" ht="37.5" hidden="1" customHeight="1"/>
    <row r="657" ht="37.5" hidden="1" customHeight="1"/>
    <row r="658" ht="37.5" hidden="1" customHeight="1"/>
    <row r="659" ht="37.5" hidden="1" customHeight="1"/>
    <row r="660" ht="37.5" hidden="1" customHeight="1"/>
    <row r="661" ht="37.5" hidden="1" customHeight="1"/>
    <row r="662" ht="37.5" hidden="1" customHeight="1"/>
    <row r="663" ht="37.5" hidden="1" customHeight="1"/>
    <row r="664" ht="37.5" hidden="1" customHeight="1"/>
    <row r="665" ht="37.5" hidden="1" customHeight="1"/>
    <row r="666" ht="37.5" hidden="1" customHeight="1"/>
    <row r="667" ht="37.5" hidden="1" customHeight="1"/>
    <row r="668" ht="37.5" hidden="1" customHeight="1"/>
    <row r="669" ht="37.5" hidden="1" customHeight="1"/>
    <row r="670" ht="37.5" hidden="1" customHeight="1"/>
    <row r="671" ht="37.5" hidden="1" customHeight="1"/>
    <row r="672" ht="37.5" hidden="1" customHeight="1"/>
    <row r="673" ht="37.5" hidden="1" customHeight="1"/>
    <row r="674" ht="37.5" hidden="1" customHeight="1"/>
    <row r="675" ht="37.5" hidden="1" customHeight="1"/>
    <row r="676" ht="37.5" hidden="1" customHeight="1"/>
    <row r="677" ht="37.5" hidden="1" customHeight="1"/>
    <row r="678" ht="37.5" hidden="1" customHeight="1"/>
    <row r="679" ht="37.5" hidden="1" customHeight="1"/>
    <row r="680" ht="37.5" hidden="1" customHeight="1"/>
    <row r="681" ht="37.5" hidden="1" customHeight="1"/>
    <row r="682" ht="37.5" hidden="1" customHeight="1"/>
    <row r="683" ht="37.5" hidden="1" customHeight="1"/>
    <row r="684" ht="37.5" hidden="1" customHeight="1"/>
    <row r="685" ht="37.5" hidden="1" customHeight="1"/>
    <row r="686" ht="37.5" hidden="1" customHeight="1"/>
    <row r="687" ht="37.5" hidden="1" customHeight="1"/>
    <row r="688" ht="37.5" hidden="1" customHeight="1"/>
    <row r="689" ht="37.5" hidden="1" customHeight="1"/>
    <row r="690" ht="37.5" hidden="1" customHeight="1"/>
    <row r="691" ht="37.5" hidden="1" customHeight="1"/>
    <row r="692" ht="37.5" hidden="1" customHeight="1"/>
    <row r="693" ht="37.5" hidden="1" customHeight="1"/>
    <row r="694" ht="37.5" hidden="1" customHeight="1"/>
    <row r="695" ht="37.5" hidden="1" customHeight="1"/>
    <row r="696" ht="37.5" hidden="1" customHeight="1"/>
    <row r="697" ht="37.5" hidden="1" customHeight="1"/>
    <row r="698" ht="37.5" hidden="1" customHeight="1"/>
    <row r="699" ht="37.5" hidden="1" customHeight="1"/>
    <row r="700" ht="37.5" hidden="1" customHeight="1"/>
    <row r="701" ht="37.5" hidden="1" customHeight="1"/>
    <row r="702" ht="37.5" hidden="1" customHeight="1"/>
    <row r="703" ht="37.5" hidden="1" customHeight="1"/>
    <row r="704" ht="37.5" hidden="1" customHeight="1"/>
    <row r="705" ht="37.5" hidden="1" customHeight="1"/>
    <row r="706" ht="37.5" hidden="1" customHeight="1"/>
    <row r="707" ht="37.5" hidden="1" customHeight="1"/>
    <row r="708" ht="37.5" hidden="1" customHeight="1"/>
    <row r="709" ht="37.5" hidden="1" customHeight="1"/>
    <row r="710" ht="37.5" hidden="1" customHeight="1"/>
    <row r="711" ht="37.5" hidden="1" customHeight="1"/>
    <row r="712" ht="37.5" hidden="1" customHeight="1"/>
    <row r="713" ht="37.5" hidden="1" customHeight="1"/>
    <row r="714" ht="37.5" hidden="1" customHeight="1"/>
    <row r="715" ht="37.5" hidden="1" customHeight="1"/>
    <row r="716" ht="37.5" hidden="1" customHeight="1"/>
    <row r="717" ht="37.5" hidden="1" customHeight="1"/>
    <row r="718" ht="37.5" hidden="1" customHeight="1"/>
    <row r="719" ht="37.5" hidden="1" customHeight="1"/>
    <row r="720" ht="37.5" hidden="1" customHeight="1"/>
    <row r="721" ht="37.5" hidden="1" customHeight="1"/>
    <row r="722" ht="37.5" hidden="1" customHeight="1"/>
    <row r="723" ht="37.5" hidden="1" customHeight="1"/>
    <row r="724" ht="37.5" hidden="1" customHeight="1"/>
    <row r="725" ht="37.5" hidden="1" customHeight="1"/>
    <row r="726" ht="37.5" hidden="1" customHeight="1"/>
    <row r="727" ht="37.5" hidden="1" customHeight="1"/>
    <row r="728" ht="37.5" hidden="1" customHeight="1"/>
    <row r="729" ht="37.5" hidden="1" customHeight="1"/>
    <row r="730" ht="37.5" hidden="1" customHeight="1"/>
    <row r="731" ht="37.5" hidden="1" customHeight="1"/>
    <row r="732" ht="37.5" hidden="1" customHeight="1"/>
    <row r="733" ht="37.5" hidden="1" customHeight="1"/>
    <row r="734" ht="37.5" hidden="1" customHeight="1"/>
    <row r="735" ht="37.5" hidden="1" customHeight="1"/>
    <row r="736" ht="37.5" hidden="1" customHeight="1"/>
    <row r="737" ht="37.5" hidden="1" customHeight="1"/>
    <row r="738" ht="37.5" hidden="1" customHeight="1"/>
    <row r="739" ht="37.5" hidden="1" customHeight="1"/>
    <row r="740" ht="37.5" hidden="1" customHeight="1"/>
    <row r="741" ht="37.5" hidden="1" customHeight="1"/>
    <row r="742" ht="37.5" hidden="1" customHeight="1"/>
    <row r="743" ht="37.5" hidden="1" customHeight="1"/>
    <row r="744" ht="37.5" hidden="1" customHeight="1"/>
    <row r="745" ht="37.5" hidden="1" customHeight="1"/>
    <row r="746" ht="37.5" hidden="1" customHeight="1"/>
    <row r="747" ht="37.5" hidden="1" customHeight="1"/>
    <row r="748" ht="37.5" hidden="1" customHeight="1"/>
    <row r="749" ht="37.5" hidden="1" customHeight="1"/>
    <row r="750" ht="37.5" hidden="1" customHeight="1"/>
    <row r="751" ht="37.5" hidden="1" customHeight="1"/>
    <row r="752" ht="37.5" hidden="1" customHeight="1"/>
    <row r="753" ht="37.5" hidden="1" customHeight="1"/>
    <row r="754" ht="37.5" hidden="1" customHeight="1"/>
    <row r="755" ht="37.5" hidden="1" customHeight="1"/>
    <row r="756" ht="37.5" hidden="1" customHeight="1"/>
    <row r="757" ht="37.5" hidden="1" customHeight="1"/>
    <row r="758" ht="37.5" hidden="1" customHeight="1"/>
    <row r="759" ht="37.5" hidden="1" customHeight="1"/>
    <row r="760" ht="37.5" hidden="1" customHeight="1"/>
    <row r="761" ht="37.5" hidden="1" customHeight="1"/>
    <row r="762" ht="37.5" hidden="1" customHeight="1"/>
    <row r="763" ht="37.5" hidden="1" customHeight="1"/>
    <row r="764" ht="37.5" hidden="1" customHeight="1"/>
    <row r="765" ht="37.5" hidden="1" customHeight="1"/>
    <row r="766" ht="37.5" hidden="1" customHeight="1"/>
    <row r="767" ht="37.5" hidden="1" customHeight="1"/>
    <row r="768" ht="37.5" hidden="1" customHeight="1"/>
    <row r="769" ht="37.5" hidden="1" customHeight="1"/>
    <row r="770" ht="37.5" hidden="1" customHeight="1"/>
    <row r="771" ht="37.5" hidden="1" customHeight="1"/>
    <row r="772" ht="37.5" hidden="1" customHeight="1"/>
    <row r="773" ht="37.5" hidden="1" customHeight="1"/>
    <row r="774" ht="37.5" hidden="1" customHeight="1"/>
    <row r="775" ht="37.5" hidden="1" customHeight="1"/>
    <row r="776" ht="37.5" hidden="1" customHeight="1"/>
    <row r="777" ht="37.5" hidden="1" customHeight="1"/>
    <row r="778" ht="37.5" hidden="1" customHeight="1"/>
    <row r="779" ht="37.5" hidden="1" customHeight="1"/>
    <row r="780" ht="37.5" hidden="1" customHeight="1"/>
    <row r="781" ht="37.5" hidden="1" customHeight="1"/>
    <row r="782" ht="37.5" hidden="1" customHeight="1"/>
    <row r="783" ht="37.5" hidden="1" customHeight="1"/>
    <row r="784" ht="37.5" hidden="1" customHeight="1"/>
    <row r="785" ht="37.5" hidden="1" customHeight="1"/>
    <row r="786" ht="37.5" hidden="1" customHeight="1"/>
    <row r="787" ht="37.5" hidden="1" customHeight="1"/>
    <row r="788" ht="37.5" hidden="1" customHeight="1"/>
    <row r="789" ht="37.5" hidden="1" customHeight="1"/>
    <row r="790" ht="37.5" hidden="1" customHeight="1"/>
    <row r="791" ht="37.5" hidden="1" customHeight="1"/>
    <row r="792" ht="37.5" hidden="1" customHeight="1"/>
    <row r="793" ht="37.5" hidden="1" customHeight="1"/>
    <row r="794" ht="37.5" hidden="1" customHeight="1"/>
    <row r="795" ht="37.5" hidden="1" customHeight="1"/>
    <row r="796" ht="37.5" hidden="1" customHeight="1"/>
    <row r="797" ht="37.5" hidden="1" customHeight="1"/>
    <row r="798" ht="37.5" hidden="1" customHeight="1"/>
    <row r="799" ht="37.5" hidden="1" customHeight="1"/>
    <row r="800" ht="37.5" hidden="1" customHeight="1"/>
    <row r="801" ht="37.5" hidden="1" customHeight="1"/>
    <row r="802" ht="37.5" hidden="1" customHeight="1"/>
    <row r="803" ht="37.5" hidden="1" customHeight="1"/>
    <row r="804" ht="37.5" hidden="1" customHeight="1"/>
    <row r="805" ht="37.5" hidden="1" customHeight="1"/>
    <row r="806" ht="37.5" hidden="1" customHeight="1"/>
    <row r="807" ht="37.5" hidden="1" customHeight="1"/>
    <row r="808" ht="37.5" hidden="1" customHeight="1"/>
    <row r="809" ht="37.5" hidden="1" customHeight="1"/>
    <row r="810" ht="37.5" hidden="1" customHeight="1"/>
    <row r="811" ht="37.5" hidden="1" customHeight="1"/>
    <row r="812" ht="37.5" hidden="1" customHeight="1"/>
    <row r="813" ht="37.5" hidden="1" customHeight="1"/>
    <row r="814" ht="37.5" hidden="1" customHeight="1"/>
    <row r="815" ht="37.5" hidden="1" customHeight="1"/>
    <row r="816" ht="37.5" hidden="1" customHeight="1"/>
    <row r="817" ht="37.5" hidden="1" customHeight="1"/>
    <row r="818" ht="37.5" hidden="1" customHeight="1"/>
    <row r="819" ht="37.5" hidden="1" customHeight="1"/>
    <row r="820" ht="37.5" hidden="1" customHeight="1"/>
    <row r="821" ht="37.5" hidden="1" customHeight="1"/>
    <row r="822" ht="37.5" hidden="1" customHeight="1"/>
    <row r="823" ht="37.5" hidden="1" customHeight="1"/>
    <row r="824" ht="37.5" hidden="1" customHeight="1"/>
    <row r="825" ht="37.5" hidden="1" customHeight="1"/>
    <row r="826" ht="37.5" hidden="1" customHeight="1"/>
    <row r="827" ht="37.5" hidden="1" customHeight="1"/>
    <row r="828" ht="37.5" hidden="1" customHeight="1"/>
    <row r="829" ht="37.5" hidden="1" customHeight="1"/>
    <row r="830" ht="37.5" hidden="1" customHeight="1"/>
    <row r="831" ht="37.5" hidden="1" customHeight="1"/>
    <row r="832" ht="37.5" hidden="1" customHeight="1"/>
    <row r="833" ht="37.5" hidden="1" customHeight="1"/>
    <row r="834" ht="37.5" hidden="1" customHeight="1"/>
    <row r="835" ht="37.5" hidden="1" customHeight="1"/>
    <row r="836" ht="37.5" hidden="1" customHeight="1"/>
    <row r="837" ht="37.5" hidden="1" customHeight="1"/>
    <row r="838" ht="37.5" hidden="1" customHeight="1"/>
    <row r="839" ht="37.5" hidden="1" customHeight="1"/>
    <row r="840" ht="37.5" hidden="1" customHeight="1"/>
    <row r="841" ht="37.5" hidden="1" customHeight="1"/>
    <row r="842" ht="37.5" hidden="1" customHeight="1"/>
    <row r="843" ht="37.5" hidden="1" customHeight="1"/>
    <row r="844" ht="37.5" hidden="1" customHeight="1"/>
    <row r="845" ht="37.5" hidden="1" customHeight="1"/>
    <row r="846" ht="37.5" hidden="1" customHeight="1"/>
    <row r="847" ht="37.5" hidden="1" customHeight="1"/>
    <row r="848" ht="37.5" hidden="1" customHeight="1"/>
    <row r="849" ht="37.5" hidden="1" customHeight="1"/>
    <row r="850" ht="37.5" hidden="1" customHeight="1"/>
    <row r="851" ht="37.5" hidden="1" customHeight="1"/>
    <row r="852" ht="37.5" hidden="1" customHeight="1"/>
    <row r="853" ht="37.5" hidden="1" customHeight="1"/>
    <row r="854" ht="37.5" hidden="1" customHeight="1"/>
    <row r="855" ht="37.5" hidden="1" customHeight="1"/>
    <row r="856" ht="37.5" hidden="1" customHeight="1"/>
    <row r="857" ht="37.5" hidden="1" customHeight="1"/>
    <row r="858" ht="37.5" hidden="1" customHeight="1"/>
    <row r="859" ht="37.5" hidden="1" customHeight="1"/>
    <row r="860" ht="37.5" hidden="1" customHeight="1"/>
    <row r="861" ht="37.5" hidden="1" customHeight="1"/>
    <row r="862" ht="37.5" hidden="1" customHeight="1"/>
    <row r="863" ht="37.5" hidden="1" customHeight="1"/>
    <row r="864" ht="37.5" hidden="1" customHeight="1"/>
    <row r="865" ht="37.5" hidden="1" customHeight="1"/>
    <row r="866" ht="37.5" hidden="1" customHeight="1"/>
    <row r="867" ht="37.5" hidden="1" customHeight="1"/>
    <row r="868" ht="37.5" hidden="1" customHeight="1"/>
    <row r="869" ht="37.5" hidden="1" customHeight="1"/>
    <row r="870" ht="37.5" hidden="1" customHeight="1"/>
    <row r="871" ht="37.5" hidden="1" customHeight="1"/>
    <row r="872" ht="37.5" hidden="1" customHeight="1"/>
    <row r="873" ht="37.5" hidden="1" customHeight="1"/>
    <row r="874" ht="37.5" hidden="1" customHeight="1"/>
    <row r="875" ht="37.5" hidden="1" customHeight="1"/>
    <row r="876" ht="37.5" hidden="1" customHeight="1"/>
    <row r="877" ht="37.5" hidden="1" customHeight="1"/>
    <row r="878" ht="37.5" hidden="1" customHeight="1"/>
    <row r="879" ht="37.5" hidden="1" customHeight="1"/>
    <row r="880" ht="37.5" hidden="1" customHeight="1"/>
    <row r="881" ht="37.5" hidden="1" customHeight="1"/>
    <row r="882" ht="37.5" hidden="1" customHeight="1"/>
    <row r="883" ht="37.5" hidden="1" customHeight="1"/>
    <row r="884" ht="37.5" hidden="1" customHeight="1"/>
    <row r="885" ht="37.5" hidden="1" customHeight="1"/>
    <row r="886" ht="37.5" hidden="1" customHeight="1"/>
    <row r="887" ht="37.5" hidden="1" customHeight="1"/>
    <row r="888" ht="37.5" hidden="1" customHeight="1"/>
    <row r="889" ht="37.5" hidden="1" customHeight="1"/>
    <row r="890" ht="37.5" hidden="1" customHeight="1"/>
    <row r="891" ht="37.5" hidden="1" customHeight="1"/>
    <row r="892" ht="37.5" hidden="1" customHeight="1"/>
    <row r="893" ht="37.5" hidden="1" customHeight="1"/>
    <row r="894" ht="37.5" hidden="1" customHeight="1"/>
    <row r="895" ht="37.5" hidden="1" customHeight="1"/>
    <row r="896" ht="37.5" hidden="1" customHeight="1"/>
    <row r="897" ht="37.5" hidden="1" customHeight="1"/>
    <row r="898" ht="37.5" hidden="1" customHeight="1"/>
    <row r="899" ht="37.5" hidden="1" customHeight="1"/>
    <row r="900" ht="37.5" hidden="1" customHeight="1"/>
    <row r="901" ht="37.5" hidden="1" customHeight="1"/>
    <row r="902" ht="37.5" hidden="1" customHeight="1"/>
    <row r="903" ht="37.5" hidden="1" customHeight="1"/>
    <row r="904" ht="37.5" hidden="1" customHeight="1"/>
    <row r="905" ht="37.5" hidden="1" customHeight="1"/>
    <row r="906" ht="37.5" hidden="1" customHeight="1"/>
    <row r="907" ht="37.5" hidden="1" customHeight="1"/>
    <row r="908" ht="37.5" hidden="1" customHeight="1"/>
    <row r="909" ht="37.5" hidden="1" customHeight="1"/>
    <row r="910" ht="37.5" hidden="1" customHeight="1"/>
    <row r="911" ht="37.5" hidden="1" customHeight="1"/>
    <row r="912" ht="37.5" hidden="1" customHeight="1"/>
    <row r="913" ht="37.5" hidden="1" customHeight="1"/>
    <row r="914" ht="37.5" hidden="1" customHeight="1"/>
    <row r="915" ht="37.5" hidden="1" customHeight="1"/>
    <row r="916" ht="37.5" hidden="1" customHeight="1"/>
    <row r="917" ht="37.5" hidden="1" customHeight="1"/>
    <row r="918" ht="37.5" hidden="1" customHeight="1"/>
    <row r="919" ht="37.5" hidden="1" customHeight="1"/>
    <row r="920" ht="37.5" hidden="1" customHeight="1"/>
    <row r="921" ht="37.5" hidden="1" customHeight="1"/>
    <row r="922" ht="37.5" hidden="1" customHeight="1"/>
    <row r="923" ht="37.5" hidden="1" customHeight="1"/>
    <row r="924" ht="37.5" hidden="1" customHeight="1"/>
    <row r="925" ht="37.5" hidden="1" customHeight="1"/>
    <row r="926" ht="37.5" hidden="1" customHeight="1"/>
    <row r="927" ht="37.5" hidden="1" customHeight="1"/>
    <row r="928" ht="37.5" hidden="1" customHeight="1"/>
    <row r="929" ht="37.5" hidden="1" customHeight="1"/>
    <row r="930" ht="37.5" hidden="1" customHeight="1"/>
    <row r="931" ht="37.5" hidden="1" customHeight="1"/>
    <row r="932" ht="37.5" hidden="1" customHeight="1"/>
    <row r="933" ht="37.5" hidden="1" customHeight="1"/>
    <row r="934" ht="37.5" hidden="1" customHeight="1"/>
    <row r="935" ht="37.5" hidden="1" customHeight="1"/>
    <row r="936" ht="37.5" hidden="1" customHeight="1"/>
    <row r="937" ht="37.5" hidden="1" customHeight="1"/>
    <row r="938" ht="37.5" hidden="1" customHeight="1"/>
    <row r="939" ht="37.5" hidden="1" customHeight="1"/>
    <row r="940" ht="37.5" hidden="1" customHeight="1"/>
    <row r="941" ht="37.5" hidden="1" customHeight="1"/>
    <row r="942" ht="37.5" hidden="1" customHeight="1"/>
    <row r="943" ht="37.5" hidden="1" customHeight="1"/>
    <row r="944" ht="37.5" hidden="1" customHeight="1"/>
    <row r="945" ht="37.5" hidden="1" customHeight="1"/>
    <row r="946" ht="37.5" hidden="1" customHeight="1"/>
    <row r="947" ht="37.5" hidden="1" customHeight="1"/>
    <row r="948" ht="37.5" hidden="1" customHeight="1"/>
    <row r="949" ht="37.5" hidden="1" customHeight="1"/>
    <row r="950" ht="37.5" hidden="1" customHeight="1"/>
    <row r="951" ht="37.5" hidden="1" customHeight="1"/>
    <row r="952" ht="37.5" hidden="1" customHeight="1"/>
    <row r="953" ht="37.5" hidden="1" customHeight="1"/>
    <row r="954" ht="37.5" hidden="1" customHeight="1"/>
    <row r="955" ht="37.5" hidden="1" customHeight="1"/>
    <row r="956" ht="37.5" hidden="1" customHeight="1"/>
    <row r="957" ht="37.5" hidden="1" customHeight="1"/>
    <row r="958" ht="37.5" hidden="1" customHeight="1"/>
    <row r="959" ht="37.5" hidden="1" customHeight="1"/>
    <row r="960" ht="37.5" hidden="1" customHeight="1"/>
    <row r="961" ht="37.5" hidden="1" customHeight="1"/>
    <row r="962" ht="37.5" hidden="1" customHeight="1"/>
    <row r="963" ht="37.5" hidden="1" customHeight="1"/>
    <row r="964" ht="37.5" hidden="1" customHeight="1"/>
    <row r="965" ht="37.5" hidden="1" customHeight="1"/>
    <row r="966" ht="37.5" hidden="1" customHeight="1"/>
    <row r="967" ht="37.5" hidden="1" customHeight="1"/>
    <row r="968" ht="37.5" hidden="1" customHeight="1"/>
    <row r="969" ht="37.5" hidden="1" customHeight="1"/>
    <row r="970" ht="37.5" hidden="1" customHeight="1"/>
    <row r="971" ht="37.5" hidden="1" customHeight="1"/>
    <row r="972" ht="37.5" hidden="1" customHeight="1"/>
    <row r="973" ht="37.5" hidden="1" customHeight="1"/>
    <row r="974" ht="37.5" hidden="1" customHeight="1"/>
    <row r="975" ht="37.5" hidden="1" customHeight="1"/>
    <row r="976" ht="37.5" hidden="1" customHeight="1"/>
    <row r="977" ht="37.5" hidden="1" customHeight="1"/>
    <row r="978" ht="37.5" hidden="1" customHeight="1"/>
    <row r="979" ht="37.5" hidden="1" customHeight="1"/>
    <row r="980" ht="37.5" hidden="1" customHeight="1"/>
    <row r="981" ht="37.5" hidden="1" customHeight="1"/>
    <row r="982" ht="37.5" hidden="1" customHeight="1"/>
    <row r="983" ht="37.5" hidden="1" customHeight="1"/>
    <row r="984" ht="37.5" hidden="1" customHeight="1"/>
    <row r="985" ht="37.5" hidden="1" customHeight="1"/>
    <row r="986" ht="37.5" hidden="1" customHeight="1"/>
    <row r="987" ht="37.5" hidden="1" customHeight="1"/>
    <row r="988" ht="37.5" hidden="1" customHeight="1"/>
    <row r="989" ht="37.5" hidden="1" customHeight="1"/>
    <row r="990" ht="37.5" hidden="1" customHeight="1"/>
    <row r="991" ht="37.5" hidden="1" customHeight="1"/>
    <row r="992" ht="37.5" hidden="1" customHeight="1"/>
    <row r="993" ht="37.5" hidden="1" customHeight="1"/>
    <row r="994" ht="37.5" hidden="1" customHeight="1"/>
    <row r="995" ht="37.5" hidden="1" customHeight="1"/>
    <row r="996" ht="37.5" hidden="1" customHeight="1"/>
    <row r="997" ht="37.5" hidden="1" customHeight="1"/>
    <row r="998" ht="37.5" hidden="1" customHeight="1"/>
    <row r="999" ht="37.5" hidden="1" customHeight="1"/>
    <row r="1000" ht="37.5" hidden="1" customHeight="1"/>
    <row r="1001" ht="37.5" hidden="1" customHeight="1"/>
    <row r="1002" ht="37.5" hidden="1" customHeight="1"/>
    <row r="1003" ht="37.5" hidden="1" customHeight="1"/>
    <row r="1004" ht="37.5" hidden="1" customHeight="1"/>
    <row r="1005" ht="37.5" hidden="1" customHeight="1"/>
    <row r="1006" ht="37.5" hidden="1" customHeight="1"/>
    <row r="1007" ht="37.5" hidden="1" customHeight="1"/>
    <row r="1008" ht="37.5" hidden="1" customHeight="1"/>
    <row r="1009" ht="37.5" hidden="1" customHeight="1"/>
    <row r="1010" ht="37.5" hidden="1" customHeight="1"/>
    <row r="1011" ht="37.5" hidden="1" customHeight="1"/>
    <row r="1012" ht="37.5" hidden="1" customHeight="1"/>
    <row r="1013" ht="37.5" hidden="1" customHeight="1"/>
    <row r="1014" ht="37.5" hidden="1" customHeight="1"/>
    <row r="1015" ht="37.5" hidden="1" customHeight="1"/>
    <row r="1016" ht="37.5" hidden="1" customHeight="1"/>
    <row r="1017" ht="37.5" hidden="1" customHeight="1"/>
    <row r="1018" ht="37.5" hidden="1" customHeight="1"/>
    <row r="1019" ht="37.5" hidden="1" customHeight="1"/>
    <row r="1020" ht="37.5" hidden="1" customHeight="1"/>
    <row r="1021" ht="37.5" hidden="1" customHeight="1"/>
    <row r="1022" ht="37.5" hidden="1" customHeight="1"/>
    <row r="1023" ht="37.5" hidden="1" customHeight="1"/>
    <row r="1024" ht="37.5" hidden="1" customHeight="1"/>
    <row r="1025" ht="37.5" hidden="1" customHeight="1"/>
    <row r="1026" ht="37.5" hidden="1" customHeight="1"/>
    <row r="1027" ht="37.5" hidden="1" customHeight="1"/>
    <row r="1028" ht="37.5" hidden="1" customHeight="1"/>
  </sheetData>
  <mergeCells count="48">
    <mergeCell ref="F28:F29"/>
    <mergeCell ref="F31:F32"/>
    <mergeCell ref="F34:F36"/>
    <mergeCell ref="F38:F44"/>
    <mergeCell ref="F16:F17"/>
    <mergeCell ref="F18:F20"/>
    <mergeCell ref="F21:F23"/>
    <mergeCell ref="F25:F27"/>
    <mergeCell ref="E31:E32"/>
    <mergeCell ref="E34:E36"/>
    <mergeCell ref="E38:E44"/>
    <mergeCell ref="E25:E27"/>
    <mergeCell ref="E28:E29"/>
    <mergeCell ref="A24:A32"/>
    <mergeCell ref="B24:B32"/>
    <mergeCell ref="C25:C29"/>
    <mergeCell ref="C31:C32"/>
    <mergeCell ref="D34:D37"/>
    <mergeCell ref="A33:A47"/>
    <mergeCell ref="B33:B47"/>
    <mergeCell ref="C34:C37"/>
    <mergeCell ref="C38:C44"/>
    <mergeCell ref="C45:C46"/>
    <mergeCell ref="D38:D44"/>
    <mergeCell ref="D45:D46"/>
    <mergeCell ref="B15:B23"/>
    <mergeCell ref="C16:C17"/>
    <mergeCell ref="C18:C20"/>
    <mergeCell ref="C21:C23"/>
    <mergeCell ref="E16:E17"/>
    <mergeCell ref="E18:E20"/>
    <mergeCell ref="E21:E23"/>
    <mergeCell ref="A2:A12"/>
    <mergeCell ref="B2:B12"/>
    <mergeCell ref="C2:C6"/>
    <mergeCell ref="C7:C8"/>
    <mergeCell ref="D31:D32"/>
    <mergeCell ref="D13:D14"/>
    <mergeCell ref="D16:D17"/>
    <mergeCell ref="D18:D20"/>
    <mergeCell ref="D21:D23"/>
    <mergeCell ref="D25:D29"/>
    <mergeCell ref="D2:D6"/>
    <mergeCell ref="D7:D8"/>
    <mergeCell ref="A13:A14"/>
    <mergeCell ref="B13:B14"/>
    <mergeCell ref="C13:C14"/>
    <mergeCell ref="A15:A2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F104"/>
  <sheetViews>
    <sheetView showGridLines="0" topLeftCell="F4" zoomScale="80" zoomScaleNormal="80" workbookViewId="0">
      <selection activeCell="R23" sqref="R23"/>
    </sheetView>
  </sheetViews>
  <sheetFormatPr baseColWidth="10" defaultColWidth="11.5546875" defaultRowHeight="0" customHeight="1" zeroHeight="1"/>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3.6640625"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9.88671875" style="295" customWidth="1"/>
    <col min="17" max="17" width="11.109375" style="295" bestFit="1" customWidth="1"/>
    <col min="18" max="18" width="9" style="429" customWidth="1"/>
    <col min="19" max="16384" width="11.5546875" style="295"/>
  </cols>
  <sheetData>
    <row r="1" spans="1:32" s="429" customFormat="1" ht="15"/>
    <row r="2" spans="1:32" ht="154.5" customHeight="1">
      <c r="A2" s="948" t="s">
        <v>533</v>
      </c>
      <c r="B2" s="948"/>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48"/>
      <c r="AC2" s="948"/>
      <c r="AD2" s="948"/>
      <c r="AE2" s="948"/>
      <c r="AF2" s="948"/>
    </row>
    <row r="3" spans="1:32" ht="15">
      <c r="R3" s="295"/>
    </row>
    <row r="4" spans="1:32" ht="15" customHeight="1">
      <c r="A4" s="1268" t="s">
        <v>0</v>
      </c>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70"/>
    </row>
    <row r="5" spans="1:32" ht="44.25" customHeight="1">
      <c r="A5" s="1276" t="s">
        <v>26</v>
      </c>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8"/>
    </row>
    <row r="6" spans="1:32" ht="15" customHeight="1">
      <c r="A6" s="952" t="s">
        <v>1</v>
      </c>
      <c r="B6" s="952"/>
      <c r="C6" s="952"/>
      <c r="D6" s="952"/>
      <c r="E6" s="953" t="s">
        <v>2</v>
      </c>
      <c r="F6" s="953"/>
      <c r="G6" s="953"/>
      <c r="H6" s="953"/>
      <c r="I6" s="953"/>
      <c r="J6" s="953"/>
      <c r="K6" s="953"/>
      <c r="L6" s="953"/>
      <c r="M6" s="954" t="s">
        <v>3</v>
      </c>
      <c r="N6" s="954"/>
      <c r="O6" s="954"/>
      <c r="P6" s="954"/>
      <c r="Q6" s="1271" t="s">
        <v>590</v>
      </c>
      <c r="R6" s="1272"/>
      <c r="S6" s="1272"/>
      <c r="T6" s="1273"/>
      <c r="U6" s="956" t="s">
        <v>591</v>
      </c>
      <c r="V6" s="956"/>
      <c r="W6" s="956"/>
      <c r="X6" s="956"/>
      <c r="Y6" s="957" t="s">
        <v>5</v>
      </c>
      <c r="Z6" s="957"/>
      <c r="AA6" s="957"/>
      <c r="AB6" s="957"/>
      <c r="AC6" s="958" t="s">
        <v>6</v>
      </c>
      <c r="AD6" s="958"/>
      <c r="AE6" s="958"/>
      <c r="AF6" s="958"/>
    </row>
    <row r="7" spans="1:32" s="305" customFormat="1" ht="98.1" customHeight="1">
      <c r="A7" s="966" t="s">
        <v>197</v>
      </c>
      <c r="B7" s="966"/>
      <c r="C7" s="966"/>
      <c r="D7" s="966"/>
      <c r="E7" s="967" t="s">
        <v>198</v>
      </c>
      <c r="F7" s="967"/>
      <c r="G7" s="967"/>
      <c r="H7" s="967"/>
      <c r="I7" s="967"/>
      <c r="J7" s="967"/>
      <c r="K7" s="967"/>
      <c r="L7" s="967"/>
      <c r="M7" s="967" t="s">
        <v>199</v>
      </c>
      <c r="N7" s="967"/>
      <c r="O7" s="967"/>
      <c r="P7" s="967"/>
      <c r="Q7" s="990" t="s">
        <v>641</v>
      </c>
      <c r="R7" s="1089"/>
      <c r="S7" s="1089"/>
      <c r="T7" s="991"/>
      <c r="U7" s="968" t="s">
        <v>642</v>
      </c>
      <c r="V7" s="968"/>
      <c r="W7" s="968"/>
      <c r="X7" s="968"/>
      <c r="Y7" s="968" t="s">
        <v>643</v>
      </c>
      <c r="Z7" s="968"/>
      <c r="AA7" s="968"/>
      <c r="AB7" s="968"/>
      <c r="AC7" s="968" t="s">
        <v>644</v>
      </c>
      <c r="AD7" s="968"/>
      <c r="AE7" s="968"/>
      <c r="AF7" s="968"/>
    </row>
    <row r="8" spans="1:32" ht="15" customHeight="1">
      <c r="A8" s="969" t="s">
        <v>7</v>
      </c>
      <c r="B8" s="969"/>
      <c r="C8" s="969"/>
      <c r="D8" s="969"/>
      <c r="E8" s="971" t="s">
        <v>8</v>
      </c>
      <c r="F8" s="971"/>
      <c r="G8" s="971"/>
      <c r="H8" s="971"/>
      <c r="I8" s="971"/>
      <c r="J8" s="971"/>
      <c r="K8" s="971"/>
      <c r="L8" s="971"/>
      <c r="M8" s="973" t="s">
        <v>12</v>
      </c>
      <c r="N8" s="973"/>
      <c r="O8" s="973"/>
      <c r="P8" s="973"/>
      <c r="Q8" s="973"/>
      <c r="R8" s="973"/>
      <c r="S8" s="973"/>
      <c r="T8" s="974"/>
      <c r="U8" s="977" t="s">
        <v>4</v>
      </c>
      <c r="V8" s="978"/>
      <c r="W8" s="978"/>
      <c r="X8" s="978"/>
      <c r="Y8" s="978"/>
      <c r="Z8" s="978"/>
      <c r="AA8" s="978"/>
      <c r="AB8" s="978"/>
      <c r="AC8" s="978"/>
      <c r="AD8" s="978"/>
      <c r="AE8" s="978"/>
      <c r="AF8" s="978"/>
    </row>
    <row r="9" spans="1:32" ht="39.6" customHeight="1">
      <c r="A9" s="970"/>
      <c r="B9" s="970"/>
      <c r="C9" s="970"/>
      <c r="D9" s="970"/>
      <c r="E9" s="972"/>
      <c r="F9" s="972"/>
      <c r="G9" s="972"/>
      <c r="H9" s="972"/>
      <c r="I9" s="972"/>
      <c r="J9" s="972"/>
      <c r="K9" s="972"/>
      <c r="L9" s="972"/>
      <c r="M9" s="975"/>
      <c r="N9" s="975"/>
      <c r="O9" s="975"/>
      <c r="P9" s="975"/>
      <c r="Q9" s="975"/>
      <c r="R9" s="975"/>
      <c r="S9" s="975"/>
      <c r="T9" s="976"/>
      <c r="U9" s="430" t="s">
        <v>592</v>
      </c>
      <c r="V9" s="430" t="s">
        <v>593</v>
      </c>
      <c r="W9" s="430" t="s">
        <v>594</v>
      </c>
      <c r="X9" s="430" t="s">
        <v>595</v>
      </c>
      <c r="Y9" s="430" t="s">
        <v>596</v>
      </c>
      <c r="Z9" s="430" t="s">
        <v>597</v>
      </c>
      <c r="AA9" s="430" t="s">
        <v>598</v>
      </c>
      <c r="AB9" s="430" t="s">
        <v>599</v>
      </c>
      <c r="AC9" s="431" t="s">
        <v>600</v>
      </c>
      <c r="AD9" s="431" t="s">
        <v>601</v>
      </c>
      <c r="AE9" s="430" t="s">
        <v>602</v>
      </c>
      <c r="AF9" s="431" t="s">
        <v>603</v>
      </c>
    </row>
    <row r="10" spans="1:32" ht="38.25" customHeight="1">
      <c r="A10" s="1004" t="s">
        <v>200</v>
      </c>
      <c r="B10" s="1005"/>
      <c r="C10" s="1005"/>
      <c r="D10" s="1001"/>
      <c r="E10" s="960" t="s">
        <v>201</v>
      </c>
      <c r="F10" s="961"/>
      <c r="G10" s="961"/>
      <c r="H10" s="961"/>
      <c r="I10" s="961"/>
      <c r="J10" s="961"/>
      <c r="K10" s="961"/>
      <c r="L10" s="962"/>
      <c r="M10" s="963" t="s">
        <v>22</v>
      </c>
      <c r="N10" s="964"/>
      <c r="O10" s="964"/>
      <c r="P10" s="964"/>
      <c r="Q10" s="964"/>
      <c r="R10" s="964"/>
      <c r="S10" s="964"/>
      <c r="T10" s="965"/>
      <c r="U10" s="428"/>
      <c r="V10" s="420"/>
      <c r="W10" s="420"/>
      <c r="X10" s="420"/>
      <c r="Y10" s="422"/>
      <c r="Z10" s="420"/>
      <c r="AA10" s="420"/>
      <c r="AB10" s="420"/>
      <c r="AC10" s="422" t="s">
        <v>30</v>
      </c>
      <c r="AD10" s="422"/>
      <c r="AE10" s="422"/>
      <c r="AF10" s="420"/>
    </row>
    <row r="11" spans="1:32" s="301" customFormat="1" ht="15" customHeight="1">
      <c r="A11" s="981" t="s">
        <v>500</v>
      </c>
      <c r="B11" s="981"/>
      <c r="C11" s="981"/>
      <c r="D11" s="981"/>
      <c r="E11" s="982" t="s">
        <v>530</v>
      </c>
      <c r="F11" s="984" t="s">
        <v>10</v>
      </c>
      <c r="G11" s="985" t="s">
        <v>529</v>
      </c>
      <c r="H11" s="985"/>
      <c r="I11" s="986" t="s">
        <v>528</v>
      </c>
      <c r="J11" s="986"/>
      <c r="K11" s="987">
        <v>2018</v>
      </c>
      <c r="L11" s="988"/>
      <c r="M11" s="988"/>
      <c r="N11" s="988"/>
      <c r="O11" s="988">
        <v>2019</v>
      </c>
      <c r="P11" s="988"/>
      <c r="Q11" s="988"/>
      <c r="R11" s="988"/>
      <c r="S11" s="988">
        <v>2020</v>
      </c>
      <c r="T11" s="988"/>
      <c r="U11" s="988"/>
      <c r="V11" s="988"/>
      <c r="W11" s="988">
        <v>2021</v>
      </c>
      <c r="X11" s="988"/>
      <c r="Y11" s="988"/>
      <c r="Z11" s="988"/>
      <c r="AA11" s="988">
        <v>2022</v>
      </c>
      <c r="AB11" s="988"/>
      <c r="AC11" s="988"/>
      <c r="AD11" s="988"/>
      <c r="AE11" s="989" t="s">
        <v>534</v>
      </c>
      <c r="AF11" s="979" t="s">
        <v>607</v>
      </c>
    </row>
    <row r="12" spans="1:32" s="301" customFormat="1" ht="15" customHeight="1">
      <c r="A12" s="981"/>
      <c r="B12" s="981"/>
      <c r="C12" s="981"/>
      <c r="D12" s="981"/>
      <c r="E12" s="983"/>
      <c r="F12" s="984"/>
      <c r="G12" s="985"/>
      <c r="H12" s="985"/>
      <c r="I12" s="986"/>
      <c r="J12" s="986"/>
      <c r="K12" s="419" t="s">
        <v>23</v>
      </c>
      <c r="L12" s="419" t="s">
        <v>24</v>
      </c>
      <c r="M12" s="419" t="s">
        <v>25</v>
      </c>
      <c r="N12" s="419" t="s">
        <v>609</v>
      </c>
      <c r="O12" s="419" t="s">
        <v>23</v>
      </c>
      <c r="P12" s="419" t="s">
        <v>24</v>
      </c>
      <c r="Q12" s="419" t="s">
        <v>25</v>
      </c>
      <c r="R12" s="419" t="s">
        <v>609</v>
      </c>
      <c r="S12" s="419" t="s">
        <v>23</v>
      </c>
      <c r="T12" s="419" t="s">
        <v>24</v>
      </c>
      <c r="U12" s="419" t="s">
        <v>25</v>
      </c>
      <c r="V12" s="419" t="s">
        <v>609</v>
      </c>
      <c r="W12" s="419" t="s">
        <v>23</v>
      </c>
      <c r="X12" s="419" t="s">
        <v>24</v>
      </c>
      <c r="Y12" s="419" t="s">
        <v>25</v>
      </c>
      <c r="Z12" s="419" t="s">
        <v>609</v>
      </c>
      <c r="AA12" s="419" t="s">
        <v>23</v>
      </c>
      <c r="AB12" s="419" t="s">
        <v>24</v>
      </c>
      <c r="AC12" s="419" t="s">
        <v>25</v>
      </c>
      <c r="AD12" s="424" t="s">
        <v>609</v>
      </c>
      <c r="AE12" s="989"/>
      <c r="AF12" s="980"/>
    </row>
    <row r="13" spans="1:32" s="301" customFormat="1" ht="30" customHeight="1">
      <c r="A13" s="432" t="s">
        <v>606</v>
      </c>
      <c r="B13" s="1002" t="s">
        <v>202</v>
      </c>
      <c r="C13" s="1003"/>
      <c r="D13" s="1000"/>
      <c r="E13" s="427">
        <v>1</v>
      </c>
      <c r="F13" s="420" t="s">
        <v>458</v>
      </c>
      <c r="G13" s="990" t="s">
        <v>645</v>
      </c>
      <c r="H13" s="991"/>
      <c r="I13" s="1158" t="s">
        <v>203</v>
      </c>
      <c r="J13" s="1158"/>
      <c r="K13" s="474">
        <v>0</v>
      </c>
      <c r="L13" s="474">
        <v>0.2</v>
      </c>
      <c r="M13" s="474">
        <v>0.3</v>
      </c>
      <c r="N13" s="475">
        <f>SUM(K13:M13)</f>
        <v>0.5</v>
      </c>
      <c r="O13" s="474">
        <f>+'[2]PLAN DE ACCION ESTRATEGICO'!AU87</f>
        <v>0</v>
      </c>
      <c r="P13" s="474">
        <f>+'[2]PLAN DE ACCION ESTRATEGICO'!AV87</f>
        <v>0</v>
      </c>
      <c r="Q13" s="474">
        <f>+'[2]PLAN DE ACCION ESTRATEGICO'!AW87</f>
        <v>0</v>
      </c>
      <c r="R13" s="475">
        <f>SUM(O13:Q13)</f>
        <v>0</v>
      </c>
      <c r="S13" s="474">
        <f>+'[2]PLAN DE ACCION ESTRATEGICO'!AX87</f>
        <v>0</v>
      </c>
      <c r="T13" s="474">
        <f>+'[2]PLAN DE ACCION ESTRATEGICO'!AY87</f>
        <v>0</v>
      </c>
      <c r="U13" s="474">
        <f>+'[2]PLAN DE ACCION ESTRATEGICO'!AZ87</f>
        <v>0</v>
      </c>
      <c r="V13" s="475">
        <f>SUM(S13:U13)</f>
        <v>0</v>
      </c>
      <c r="W13" s="474">
        <f>+'[2]PLAN DE ACCION ESTRATEGICO'!BA87</f>
        <v>0</v>
      </c>
      <c r="X13" s="474">
        <f>+'[2]PLAN DE ACCION ESTRATEGICO'!BB87</f>
        <v>0</v>
      </c>
      <c r="Y13" s="474">
        <f>+'[2]PLAN DE ACCION ESTRATEGICO'!BC87</f>
        <v>0</v>
      </c>
      <c r="Z13" s="475">
        <f>SUM(W13:Y13)</f>
        <v>0</v>
      </c>
      <c r="AA13" s="474">
        <f>+'[2]PLAN DE ACCION ESTRATEGICO'!BD87</f>
        <v>0</v>
      </c>
      <c r="AB13" s="474">
        <f>+'[2]PLAN DE ACCION ESTRATEGICO'!BE87</f>
        <v>0</v>
      </c>
      <c r="AC13" s="474">
        <f>+'[2]PLAN DE ACCION ESTRATEGICO'!BF87</f>
        <v>0</v>
      </c>
      <c r="AD13" s="475">
        <f>SUM(AA13:AC13)</f>
        <v>0</v>
      </c>
      <c r="AE13" s="476">
        <f>+N13+R13+V13+Z13+AD13</f>
        <v>0.5</v>
      </c>
      <c r="AF13" s="433">
        <f>AE13/E13</f>
        <v>0.5</v>
      </c>
    </row>
    <row r="14" spans="1:32" s="301" customFormat="1" ht="41.1" customHeight="1">
      <c r="A14" s="434"/>
      <c r="B14" s="960"/>
      <c r="C14" s="961"/>
      <c r="D14" s="962"/>
      <c r="E14" s="426">
        <v>1</v>
      </c>
      <c r="F14" s="420" t="s">
        <v>458</v>
      </c>
      <c r="G14" s="990" t="s">
        <v>355</v>
      </c>
      <c r="H14" s="991"/>
      <c r="I14" s="1235" t="s">
        <v>356</v>
      </c>
      <c r="J14" s="1236"/>
      <c r="K14" s="474">
        <f>+'[2]PLAN DE ACCION ESTRATEGICO'!AR88</f>
        <v>0</v>
      </c>
      <c r="L14" s="474">
        <f>+'[2]PLAN DE ACCION ESTRATEGICO'!AS88</f>
        <v>0</v>
      </c>
      <c r="M14" s="474">
        <f>+'[2]PLAN DE ACCION ESTRATEGICO'!AT88</f>
        <v>0</v>
      </c>
      <c r="N14" s="475">
        <f>SUM(K14:M14)</f>
        <v>0</v>
      </c>
      <c r="O14" s="474">
        <f>+'[2]PLAN DE ACCION ESTRATEGICO'!AU88</f>
        <v>0</v>
      </c>
      <c r="P14" s="474">
        <f>+'[2]PLAN DE ACCION ESTRATEGICO'!AV88</f>
        <v>0</v>
      </c>
      <c r="Q14" s="474">
        <f>+'[2]PLAN DE ACCION ESTRATEGICO'!AW88</f>
        <v>0</v>
      </c>
      <c r="R14" s="475">
        <f>SUM(O14:Q14)</f>
        <v>0</v>
      </c>
      <c r="S14" s="474">
        <f>+'[2]PLAN DE ACCION ESTRATEGICO'!AX88</f>
        <v>0</v>
      </c>
      <c r="T14" s="474">
        <f>+'[2]PLAN DE ACCION ESTRATEGICO'!AY88</f>
        <v>0</v>
      </c>
      <c r="U14" s="474">
        <f>+'[2]PLAN DE ACCION ESTRATEGICO'!AZ88</f>
        <v>0</v>
      </c>
      <c r="V14" s="475">
        <f>SUM(S14:U14)</f>
        <v>0</v>
      </c>
      <c r="W14" s="474">
        <f>+'[2]PLAN DE ACCION ESTRATEGICO'!BA88</f>
        <v>0</v>
      </c>
      <c r="X14" s="474">
        <f>+'[2]PLAN DE ACCION ESTRATEGICO'!BB88</f>
        <v>0</v>
      </c>
      <c r="Y14" s="474">
        <f>+'[2]PLAN DE ACCION ESTRATEGICO'!BC88</f>
        <v>0</v>
      </c>
      <c r="Z14" s="475">
        <f>SUM(W14:Y14)</f>
        <v>0</v>
      </c>
      <c r="AA14" s="474">
        <f>+'[2]PLAN DE ACCION ESTRATEGICO'!BD88</f>
        <v>0</v>
      </c>
      <c r="AB14" s="474">
        <f>+'[2]PLAN DE ACCION ESTRATEGICO'!BE88</f>
        <v>0</v>
      </c>
      <c r="AC14" s="474">
        <f>+'[2]PLAN DE ACCION ESTRATEGICO'!BF88</f>
        <v>0</v>
      </c>
      <c r="AD14" s="475">
        <f>SUM(AA14:AC14)</f>
        <v>0</v>
      </c>
      <c r="AE14" s="476">
        <f>+N14+R14+V14+Z14+AD14</f>
        <v>0</v>
      </c>
      <c r="AF14" s="433">
        <f>AE14/E14</f>
        <v>0</v>
      </c>
    </row>
    <row r="15" spans="1:32" s="301" customFormat="1" ht="19.5">
      <c r="A15" s="1264" t="s">
        <v>527</v>
      </c>
      <c r="B15" s="1265"/>
      <c r="C15" s="1265"/>
      <c r="D15" s="1265"/>
      <c r="E15" s="1265"/>
      <c r="F15" s="1265"/>
      <c r="G15" s="1265"/>
      <c r="H15" s="1265"/>
      <c r="I15" s="1265"/>
      <c r="J15" s="1266"/>
      <c r="K15" s="1141">
        <f>((N13/$E$13)+(N14/$E$14))/COUNT(N13:N14)</f>
        <v>0.25</v>
      </c>
      <c r="L15" s="1142"/>
      <c r="M15" s="1142"/>
      <c r="N15" s="1143"/>
      <c r="O15" s="1141">
        <f t="shared" ref="O15" si="0">((R13/$E$13)+(R14/$E$14))/COUNT(R13:R14)</f>
        <v>0</v>
      </c>
      <c r="P15" s="1142"/>
      <c r="Q15" s="1142"/>
      <c r="R15" s="1143"/>
      <c r="S15" s="1141">
        <f t="shared" ref="S15" si="1">((V13/$E$13)+(V14/$E$14))/COUNT(V13:V14)</f>
        <v>0</v>
      </c>
      <c r="T15" s="1142"/>
      <c r="U15" s="1142"/>
      <c r="V15" s="1143"/>
      <c r="W15" s="1141">
        <f t="shared" ref="W15" si="2">((Z13/$E$13)+(Z14/$E$14))/COUNT(Z13:Z14)</f>
        <v>0</v>
      </c>
      <c r="X15" s="1142"/>
      <c r="Y15" s="1142"/>
      <c r="Z15" s="1143"/>
      <c r="AA15" s="1141">
        <f t="shared" ref="AA15" si="3">((AD13/$E$13)+(AD14/$E$14))/COUNT(AD13:AD14)</f>
        <v>0</v>
      </c>
      <c r="AB15" s="1142"/>
      <c r="AC15" s="1142"/>
      <c r="AD15" s="1143"/>
      <c r="AE15" s="435">
        <f>SUM(K15:AD15)</f>
        <v>0.25</v>
      </c>
      <c r="AF15" s="629">
        <f>AVERAGE(AF13:AF14)</f>
        <v>0.25</v>
      </c>
    </row>
    <row r="16" spans="1:32" ht="19.5">
      <c r="A16" s="436"/>
      <c r="B16" s="436"/>
      <c r="C16" s="436"/>
      <c r="D16" s="436"/>
      <c r="E16" s="437"/>
      <c r="F16" s="437"/>
      <c r="G16" s="437"/>
      <c r="H16" s="437"/>
      <c r="I16" s="437"/>
      <c r="J16" s="437"/>
      <c r="L16" s="437"/>
      <c r="M16" s="437"/>
      <c r="N16" s="437"/>
      <c r="O16" s="437"/>
      <c r="P16" s="437"/>
      <c r="Q16" s="437"/>
      <c r="R16" s="437"/>
      <c r="S16" s="437"/>
      <c r="T16" s="437"/>
      <c r="U16" s="437"/>
      <c r="V16" s="437"/>
      <c r="W16" s="437"/>
      <c r="X16" s="437"/>
      <c r="Y16" s="437"/>
      <c r="Z16" s="437"/>
      <c r="AA16" s="437"/>
      <c r="AB16" s="437"/>
      <c r="AC16" s="437"/>
      <c r="AD16" s="437"/>
      <c r="AE16" s="438"/>
      <c r="AF16" s="438"/>
    </row>
    <row r="17" spans="1:32" ht="15">
      <c r="A17" s="439"/>
      <c r="B17" s="439"/>
      <c r="C17" s="439"/>
      <c r="D17" s="439"/>
      <c r="P17" s="441">
        <v>2018</v>
      </c>
      <c r="Q17" s="441">
        <v>2019</v>
      </c>
      <c r="R17" s="441">
        <v>2020</v>
      </c>
      <c r="S17" s="441">
        <v>2021</v>
      </c>
      <c r="T17" s="441">
        <v>2022</v>
      </c>
    </row>
    <row r="18" spans="1:32" ht="15" customHeight="1">
      <c r="A18" s="439"/>
      <c r="B18" s="439" t="s">
        <v>627</v>
      </c>
      <c r="C18" s="439" t="s">
        <v>628</v>
      </c>
      <c r="D18" s="439"/>
      <c r="N18" s="1284" t="s">
        <v>526</v>
      </c>
      <c r="O18" s="1285"/>
      <c r="P18" s="630" t="s">
        <v>961</v>
      </c>
      <c r="Q18" s="300" t="s">
        <v>962</v>
      </c>
      <c r="R18" s="300" t="s">
        <v>963</v>
      </c>
      <c r="S18" s="300" t="s">
        <v>964</v>
      </c>
      <c r="T18" s="300" t="s">
        <v>965</v>
      </c>
    </row>
    <row r="19" spans="1:32" ht="15">
      <c r="A19" s="439"/>
      <c r="B19" s="439">
        <v>2018</v>
      </c>
      <c r="C19" s="442">
        <f>K15</f>
        <v>0.25</v>
      </c>
      <c r="D19" s="439"/>
      <c r="E19" s="448"/>
      <c r="N19" s="1280" t="s">
        <v>525</v>
      </c>
      <c r="O19" s="1281"/>
      <c r="P19" s="299" t="s">
        <v>966</v>
      </c>
      <c r="Q19" s="631" t="s">
        <v>967</v>
      </c>
      <c r="R19" s="299" t="s">
        <v>968</v>
      </c>
      <c r="S19" s="299" t="s">
        <v>969</v>
      </c>
      <c r="T19" s="299" t="s">
        <v>970</v>
      </c>
    </row>
    <row r="20" spans="1:32" ht="15" customHeight="1">
      <c r="A20" s="439"/>
      <c r="B20" s="439">
        <v>2019</v>
      </c>
      <c r="C20" s="442">
        <f>O15</f>
        <v>0</v>
      </c>
      <c r="D20" s="439"/>
      <c r="E20" s="448"/>
      <c r="N20" s="1282" t="s">
        <v>524</v>
      </c>
      <c r="O20" s="1283"/>
      <c r="P20" s="632" t="s">
        <v>523</v>
      </c>
      <c r="Q20" s="298" t="s">
        <v>961</v>
      </c>
      <c r="R20" s="298" t="s">
        <v>962</v>
      </c>
      <c r="S20" s="298" t="s">
        <v>963</v>
      </c>
      <c r="T20" s="298" t="s">
        <v>964</v>
      </c>
    </row>
    <row r="21" spans="1:32" s="315" customFormat="1" ht="15">
      <c r="A21" s="1008"/>
      <c r="B21" s="439">
        <v>2020</v>
      </c>
      <c r="C21" s="442">
        <f>S15</f>
        <v>0</v>
      </c>
      <c r="D21" s="364"/>
      <c r="E21" s="44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row>
    <row r="22" spans="1:32" s="315" customFormat="1" ht="15">
      <c r="A22" s="1008"/>
      <c r="B22" s="439">
        <v>2021</v>
      </c>
      <c r="C22" s="442">
        <f>W15</f>
        <v>0</v>
      </c>
      <c r="D22" s="364"/>
      <c r="E22" s="44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row>
    <row r="23" spans="1:32" s="315" customFormat="1" ht="15">
      <c r="A23" s="1008"/>
      <c r="B23" s="439">
        <v>2022</v>
      </c>
      <c r="C23" s="442">
        <f>AA15</f>
        <v>0</v>
      </c>
      <c r="D23" s="364"/>
      <c r="E23" s="44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row>
    <row r="24" spans="1:32" s="315" customFormat="1" ht="15">
      <c r="A24" s="1008"/>
      <c r="B24" s="462"/>
      <c r="C24" s="452"/>
      <c r="D24" s="449"/>
      <c r="E24" s="44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row>
    <row r="25" spans="1:32" s="315" customFormat="1" ht="15">
      <c r="A25" s="1008"/>
      <c r="B25" s="451"/>
      <c r="C25" s="461"/>
      <c r="D25" s="449"/>
      <c r="E25" s="44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row>
    <row r="26" spans="1:32" s="315" customFormat="1" ht="15">
      <c r="A26" s="1008"/>
      <c r="B26" s="451"/>
      <c r="C26" s="461"/>
      <c r="D26" s="449"/>
      <c r="E26" s="44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row>
    <row r="27" spans="1:32" s="315" customFormat="1" ht="15">
      <c r="A27" s="1026"/>
      <c r="B27" s="451"/>
      <c r="C27" s="452"/>
      <c r="D27" s="449"/>
      <c r="E27" s="44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row>
    <row r="28" spans="1:32" s="315" customFormat="1" ht="15">
      <c r="A28" s="1026"/>
      <c r="B28" s="403"/>
      <c r="C28" s="358"/>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row>
    <row r="29" spans="1:32" s="315" customFormat="1" ht="15">
      <c r="A29" s="1026"/>
      <c r="B29" s="403"/>
      <c r="C29" s="358"/>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row>
    <row r="30" spans="1:32" s="315" customFormat="1" ht="15">
      <c r="A30" s="1026"/>
      <c r="B30" s="403"/>
      <c r="C30" s="357"/>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row>
    <row r="31" spans="1:32" s="315" customFormat="1" ht="15">
      <c r="A31" s="1026"/>
      <c r="B31" s="403"/>
      <c r="C31" s="358"/>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row>
    <row r="32" spans="1:32" s="315" customFormat="1" ht="15">
      <c r="A32" s="1026"/>
      <c r="B32" s="403"/>
      <c r="C32" s="358"/>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row>
    <row r="33" spans="1:32" s="315" customFormat="1" ht="15">
      <c r="A33" s="1026"/>
      <c r="B33" s="403"/>
      <c r="C33" s="357"/>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row>
    <row r="34" spans="1:32" s="315" customFormat="1" ht="15">
      <c r="A34" s="1026"/>
      <c r="B34" s="403"/>
      <c r="C34" s="358"/>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row>
    <row r="35" spans="1:32" s="315" customFormat="1" ht="15">
      <c r="A35" s="1026"/>
      <c r="B35" s="403"/>
      <c r="C35" s="358"/>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row>
    <row r="36" spans="1:32" ht="15">
      <c r="A36" s="1062" t="s">
        <v>608</v>
      </c>
      <c r="B36" s="1063"/>
      <c r="C36" s="1063"/>
      <c r="D36" s="1063"/>
      <c r="E36" s="1063"/>
      <c r="F36" s="1063"/>
      <c r="G36" s="1063"/>
      <c r="H36" s="1063"/>
      <c r="I36" s="1063"/>
      <c r="J36" s="1063"/>
      <c r="K36" s="1063"/>
      <c r="L36" s="1063"/>
      <c r="M36" s="1063"/>
      <c r="N36" s="1063"/>
      <c r="O36" s="1063"/>
      <c r="P36" s="1063"/>
      <c r="Q36" s="1063"/>
      <c r="R36" s="1063"/>
      <c r="S36" s="1063"/>
      <c r="T36" s="1063"/>
      <c r="U36" s="1063"/>
      <c r="V36" s="1063"/>
      <c r="W36" s="1063"/>
      <c r="X36" s="1063"/>
      <c r="Y36" s="1063"/>
      <c r="Z36" s="1063"/>
      <c r="AA36" s="1063"/>
      <c r="AB36" s="1063"/>
      <c r="AC36" s="1063"/>
      <c r="AD36" s="1063"/>
      <c r="AE36" s="1063"/>
      <c r="AF36" s="1063"/>
    </row>
    <row r="37" spans="1:32" ht="15" customHeight="1">
      <c r="A37" s="1058" t="s">
        <v>522</v>
      </c>
      <c r="B37" s="1058"/>
      <c r="C37" s="1181" t="s">
        <v>646</v>
      </c>
      <c r="D37" s="1181"/>
      <c r="E37" s="1181"/>
      <c r="F37" s="1181"/>
      <c r="G37" s="1181"/>
      <c r="H37" s="1181"/>
      <c r="I37" s="1181"/>
      <c r="J37" s="1181"/>
      <c r="K37" s="1181"/>
      <c r="L37" s="1181"/>
      <c r="M37" s="1181"/>
      <c r="N37" s="1181"/>
      <c r="O37" s="1181"/>
      <c r="P37" s="1181"/>
      <c r="Q37" s="1181"/>
      <c r="R37" s="1181"/>
      <c r="S37" s="1181"/>
      <c r="T37" s="1181"/>
      <c r="U37" s="1181"/>
      <c r="V37" s="1181"/>
      <c r="W37" s="1181"/>
      <c r="X37" s="1181"/>
      <c r="Y37" s="1181"/>
      <c r="Z37" s="1181"/>
      <c r="AA37" s="1181"/>
      <c r="AB37" s="1181"/>
      <c r="AC37" s="1181"/>
      <c r="AD37" s="1181"/>
      <c r="AE37" s="1181"/>
      <c r="AF37" s="1181"/>
    </row>
    <row r="38" spans="1:32" ht="15" customHeight="1">
      <c r="A38" s="1058"/>
      <c r="B38" s="1058"/>
      <c r="C38" s="1181"/>
      <c r="D38" s="1181"/>
      <c r="E38" s="1181"/>
      <c r="F38" s="1181"/>
      <c r="G38" s="1181"/>
      <c r="H38" s="1181"/>
      <c r="I38" s="1181"/>
      <c r="J38" s="1181"/>
      <c r="K38" s="1181"/>
      <c r="L38" s="1181"/>
      <c r="M38" s="1181"/>
      <c r="N38" s="1181"/>
      <c r="O38" s="1181"/>
      <c r="P38" s="1181"/>
      <c r="Q38" s="1181"/>
      <c r="R38" s="1181"/>
      <c r="S38" s="1181"/>
      <c r="T38" s="1181"/>
      <c r="U38" s="1181"/>
      <c r="V38" s="1181"/>
      <c r="W38" s="1181"/>
      <c r="X38" s="1181"/>
      <c r="Y38" s="1181"/>
      <c r="Z38" s="1181"/>
      <c r="AA38" s="1181"/>
      <c r="AB38" s="1181"/>
      <c r="AC38" s="1181"/>
      <c r="AD38" s="1181"/>
      <c r="AE38" s="1181"/>
      <c r="AF38" s="1181"/>
    </row>
    <row r="39" spans="1:32" ht="9" customHeight="1">
      <c r="A39" s="1058"/>
      <c r="B39" s="1058"/>
      <c r="C39" s="1181"/>
      <c r="D39" s="1181"/>
      <c r="E39" s="1181"/>
      <c r="F39" s="1181"/>
      <c r="G39" s="1181"/>
      <c r="H39" s="1181"/>
      <c r="I39" s="1181"/>
      <c r="J39" s="1181"/>
      <c r="K39" s="1181"/>
      <c r="L39" s="1181"/>
      <c r="M39" s="1181"/>
      <c r="N39" s="1181"/>
      <c r="O39" s="1181"/>
      <c r="P39" s="1181"/>
      <c r="Q39" s="1181"/>
      <c r="R39" s="1181"/>
      <c r="S39" s="1181"/>
      <c r="T39" s="1181"/>
      <c r="U39" s="1181"/>
      <c r="V39" s="1181"/>
      <c r="W39" s="1181"/>
      <c r="X39" s="1181"/>
      <c r="Y39" s="1181"/>
      <c r="Z39" s="1181"/>
      <c r="AA39" s="1181"/>
      <c r="AB39" s="1181"/>
      <c r="AC39" s="1181"/>
      <c r="AD39" s="1181"/>
      <c r="AE39" s="1181"/>
      <c r="AF39" s="1181"/>
    </row>
    <row r="40" spans="1:32" ht="15" hidden="1" customHeight="1">
      <c r="A40" s="1058"/>
      <c r="B40" s="1058"/>
      <c r="C40" s="1181"/>
      <c r="D40" s="1181"/>
      <c r="E40" s="1181"/>
      <c r="F40" s="1181"/>
      <c r="G40" s="1181"/>
      <c r="H40" s="1181"/>
      <c r="I40" s="1181"/>
      <c r="J40" s="1181"/>
      <c r="K40" s="1181"/>
      <c r="L40" s="1181"/>
      <c r="M40" s="1181"/>
      <c r="N40" s="1181"/>
      <c r="O40" s="1181"/>
      <c r="P40" s="1181"/>
      <c r="Q40" s="1181"/>
      <c r="R40" s="1181"/>
      <c r="S40" s="1181"/>
      <c r="T40" s="1181"/>
      <c r="U40" s="1181"/>
      <c r="V40" s="1181"/>
      <c r="W40" s="1181"/>
      <c r="X40" s="1181"/>
      <c r="Y40" s="1181"/>
      <c r="Z40" s="1181"/>
      <c r="AA40" s="1181"/>
      <c r="AB40" s="1181"/>
      <c r="AC40" s="1181"/>
      <c r="AD40" s="1181"/>
      <c r="AE40" s="1181"/>
      <c r="AF40" s="1181"/>
    </row>
    <row r="41" spans="1:32" ht="15" hidden="1" customHeight="1">
      <c r="A41" s="1058"/>
      <c r="B41" s="1058"/>
      <c r="C41" s="1181"/>
      <c r="D41" s="1181"/>
      <c r="E41" s="1181"/>
      <c r="F41" s="1181"/>
      <c r="G41" s="1181"/>
      <c r="H41" s="1181"/>
      <c r="I41" s="1181"/>
      <c r="J41" s="1181"/>
      <c r="K41" s="1181"/>
      <c r="L41" s="1181"/>
      <c r="M41" s="1181"/>
      <c r="N41" s="1181"/>
      <c r="O41" s="1181"/>
      <c r="P41" s="1181"/>
      <c r="Q41" s="1181"/>
      <c r="R41" s="1181"/>
      <c r="S41" s="1181"/>
      <c r="T41" s="1181"/>
      <c r="U41" s="1181"/>
      <c r="V41" s="1181"/>
      <c r="W41" s="1181"/>
      <c r="X41" s="1181"/>
      <c r="Y41" s="1181"/>
      <c r="Z41" s="1181"/>
      <c r="AA41" s="1181"/>
      <c r="AB41" s="1181"/>
      <c r="AC41" s="1181"/>
      <c r="AD41" s="1181"/>
      <c r="AE41" s="1181"/>
      <c r="AF41" s="1181"/>
    </row>
    <row r="42" spans="1:32" ht="15" customHeight="1">
      <c r="A42" s="1058" t="s">
        <v>521</v>
      </c>
      <c r="B42" s="1058"/>
      <c r="C42" s="1064" t="s">
        <v>647</v>
      </c>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row>
    <row r="43" spans="1:32" ht="15" customHeight="1">
      <c r="A43" s="1058"/>
      <c r="B43" s="1058"/>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row>
    <row r="44" spans="1:32" ht="9" customHeight="1">
      <c r="A44" s="1058"/>
      <c r="B44" s="1058"/>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row>
    <row r="45" spans="1:32" ht="15" hidden="1" customHeight="1">
      <c r="A45" s="1058"/>
      <c r="B45" s="1058"/>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row>
    <row r="46" spans="1:32" ht="15" hidden="1" customHeight="1">
      <c r="A46" s="1058"/>
      <c r="B46" s="1058"/>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row>
    <row r="47" spans="1:32" ht="33" customHeight="1">
      <c r="A47" s="1058" t="s">
        <v>520</v>
      </c>
      <c r="B47" s="1058"/>
      <c r="C47" s="1181" t="s">
        <v>648</v>
      </c>
      <c r="D47" s="1181"/>
      <c r="E47" s="1181"/>
      <c r="F47" s="1181"/>
      <c r="G47" s="1181"/>
      <c r="H47" s="1181"/>
      <c r="I47" s="1181"/>
      <c r="J47" s="1181"/>
      <c r="K47" s="1181"/>
      <c r="L47" s="1181"/>
      <c r="M47" s="1181"/>
      <c r="N47" s="1181"/>
      <c r="O47" s="1181"/>
      <c r="P47" s="1181"/>
      <c r="Q47" s="1181"/>
      <c r="R47" s="1181"/>
      <c r="S47" s="1181"/>
      <c r="T47" s="1181"/>
      <c r="U47" s="1181"/>
      <c r="V47" s="1181"/>
      <c r="W47" s="1181"/>
      <c r="X47" s="1181"/>
      <c r="Y47" s="1181"/>
      <c r="Z47" s="1181"/>
      <c r="AA47" s="1181"/>
      <c r="AB47" s="1181"/>
      <c r="AC47" s="1181"/>
      <c r="AD47" s="1181"/>
      <c r="AE47" s="1181"/>
      <c r="AF47" s="1181"/>
    </row>
    <row r="48" spans="1:32" ht="15" hidden="1" customHeight="1">
      <c r="A48" s="1058"/>
      <c r="B48" s="1058"/>
      <c r="C48" s="1181"/>
      <c r="D48" s="1181"/>
      <c r="E48" s="1181"/>
      <c r="F48" s="1181"/>
      <c r="G48" s="1181"/>
      <c r="H48" s="1181"/>
      <c r="I48" s="1181"/>
      <c r="J48" s="1181"/>
      <c r="K48" s="1181"/>
      <c r="L48" s="1181"/>
      <c r="M48" s="1181"/>
      <c r="N48" s="1181"/>
      <c r="O48" s="1181"/>
      <c r="P48" s="1181"/>
      <c r="Q48" s="1181"/>
      <c r="R48" s="1181"/>
      <c r="S48" s="1181"/>
      <c r="T48" s="1181"/>
      <c r="U48" s="1181"/>
      <c r="V48" s="1181"/>
      <c r="W48" s="1181"/>
      <c r="X48" s="1181"/>
      <c r="Y48" s="1181"/>
      <c r="Z48" s="1181"/>
      <c r="AA48" s="1181"/>
      <c r="AB48" s="1181"/>
      <c r="AC48" s="1181"/>
      <c r="AD48" s="1181"/>
      <c r="AE48" s="1181"/>
      <c r="AF48" s="1181"/>
    </row>
    <row r="49" spans="1:18" ht="15">
      <c r="R49" s="295"/>
    </row>
    <row r="50" spans="1:18" ht="15">
      <c r="R50" s="295"/>
    </row>
    <row r="51" spans="1:18" s="297" customFormat="1" ht="15">
      <c r="A51" s="297" t="s">
        <v>256</v>
      </c>
    </row>
    <row r="52" spans="1:18" s="296" customFormat="1" ht="15">
      <c r="A52" s="296" t="s">
        <v>519</v>
      </c>
    </row>
    <row r="53" spans="1:18" ht="15" customHeight="1"/>
    <row r="54" spans="1:18" ht="15" customHeight="1"/>
    <row r="55" spans="1:18" ht="15" customHeight="1"/>
    <row r="56" spans="1:18" ht="15" customHeight="1"/>
    <row r="57" spans="1:18" ht="15" customHeight="1"/>
    <row r="58" spans="1:18" ht="15" customHeight="1"/>
    <row r="59" spans="1:18" ht="15" customHeight="1"/>
    <row r="60" spans="1:18" ht="15" customHeight="1"/>
    <row r="61" spans="1:18" ht="15" customHeight="1"/>
    <row r="62" spans="1:18" ht="15" customHeight="1"/>
    <row r="63" spans="1:18" ht="15" customHeight="1"/>
    <row r="64" spans="1:1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sheetData>
  <mergeCells count="62">
    <mergeCell ref="A2:AF2"/>
    <mergeCell ref="A4:AF4"/>
    <mergeCell ref="A5:AF5"/>
    <mergeCell ref="A6:D6"/>
    <mergeCell ref="E6:L6"/>
    <mergeCell ref="M6:P6"/>
    <mergeCell ref="Q6:T6"/>
    <mergeCell ref="U6:X6"/>
    <mergeCell ref="Y6:AB6"/>
    <mergeCell ref="AC6:AF6"/>
    <mergeCell ref="A10:D10"/>
    <mergeCell ref="E10:L10"/>
    <mergeCell ref="M10:T10"/>
    <mergeCell ref="A7:D7"/>
    <mergeCell ref="E7:L7"/>
    <mergeCell ref="M7:P7"/>
    <mergeCell ref="Q7:T7"/>
    <mergeCell ref="AC7:AF7"/>
    <mergeCell ref="A8:D9"/>
    <mergeCell ref="E8:L9"/>
    <mergeCell ref="M8:T9"/>
    <mergeCell ref="U8:AF8"/>
    <mergeCell ref="U7:X7"/>
    <mergeCell ref="Y7:AB7"/>
    <mergeCell ref="AF11:AF12"/>
    <mergeCell ref="A11:D12"/>
    <mergeCell ref="E11:E12"/>
    <mergeCell ref="F11:F12"/>
    <mergeCell ref="G11:H12"/>
    <mergeCell ref="I11:J12"/>
    <mergeCell ref="K11:N11"/>
    <mergeCell ref="O11:R11"/>
    <mergeCell ref="S11:V11"/>
    <mergeCell ref="W11:Z11"/>
    <mergeCell ref="AA11:AD11"/>
    <mergeCell ref="AE11:AE12"/>
    <mergeCell ref="AA15:AD15"/>
    <mergeCell ref="N18:O18"/>
    <mergeCell ref="B13:D14"/>
    <mergeCell ref="G13:H13"/>
    <mergeCell ref="I13:J13"/>
    <mergeCell ref="G14:H14"/>
    <mergeCell ref="I14:J14"/>
    <mergeCell ref="A15:J15"/>
    <mergeCell ref="A30:A32"/>
    <mergeCell ref="K15:N15"/>
    <mergeCell ref="O15:R15"/>
    <mergeCell ref="S15:V15"/>
    <mergeCell ref="W15:Z15"/>
    <mergeCell ref="N19:O19"/>
    <mergeCell ref="N20:O20"/>
    <mergeCell ref="A21:A23"/>
    <mergeCell ref="A24:A26"/>
    <mergeCell ref="A27:A29"/>
    <mergeCell ref="A47:B48"/>
    <mergeCell ref="A33:A35"/>
    <mergeCell ref="A37:B41"/>
    <mergeCell ref="A42:B46"/>
    <mergeCell ref="A36:AF36"/>
    <mergeCell ref="C37:AF41"/>
    <mergeCell ref="C42:AF46"/>
    <mergeCell ref="C47:AF48"/>
  </mergeCells>
  <conditionalFormatting sqref="AF15">
    <cfRule type="cellIs" dxfId="19" priority="1" operator="between">
      <formula>0.2</formula>
      <formula>0.35</formula>
    </cfRule>
    <cfRule type="cellIs" dxfId="18" priority="2" operator="between">
      <formula>0.35</formula>
      <formula>0.4</formula>
    </cfRule>
    <cfRule type="cellIs" dxfId="17" priority="3" operator="between">
      <formula>0.15</formula>
      <formula>0.2</formula>
    </cfRule>
    <cfRule type="cellIs" dxfId="16" priority="4" operator="between">
      <formula>0.1</formula>
      <formula>0.15</formula>
    </cfRule>
    <cfRule type="cellIs" dxfId="15" priority="5" operator="lessThan">
      <formula>10%</formula>
    </cfRule>
  </conditionalFormatting>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H162"/>
  <sheetViews>
    <sheetView showGridLines="0" topLeftCell="F7" zoomScale="68" zoomScaleNormal="68" workbookViewId="0">
      <selection activeCell="X24" sqref="X24"/>
    </sheetView>
  </sheetViews>
  <sheetFormatPr baseColWidth="10" defaultColWidth="11.5546875" defaultRowHeight="15" customHeight="1" zeroHeight="1"/>
  <cols>
    <col min="1" max="1" width="9.88671875" style="295" bestFit="1" customWidth="1"/>
    <col min="2" max="2" width="9.33203125" style="295" bestFit="1" customWidth="1"/>
    <col min="3" max="3" width="8.88671875" style="295" bestFit="1" customWidth="1"/>
    <col min="4" max="4" width="25.5546875" style="295" customWidth="1"/>
    <col min="5" max="5" width="6.88671875" style="295" customWidth="1"/>
    <col min="6" max="6" width="10.6640625" style="295" customWidth="1"/>
    <col min="7" max="7" width="10.33203125" style="295" hidden="1" customWidth="1"/>
    <col min="8" max="8" width="10.109375" style="295" bestFit="1" customWidth="1"/>
    <col min="9" max="9" width="10.5546875" style="295" bestFit="1" customWidth="1"/>
    <col min="10" max="10" width="13.88671875" style="295" customWidth="1"/>
    <col min="11" max="11" width="9.6640625" style="295" bestFit="1" customWidth="1"/>
    <col min="12" max="12" width="11.88671875" style="295" customWidth="1"/>
    <col min="13" max="13" width="7.6640625" style="295" bestFit="1" customWidth="1"/>
    <col min="14" max="14" width="8.88671875" style="295" bestFit="1" customWidth="1"/>
    <col min="15" max="15" width="9.88671875" style="295" bestFit="1" customWidth="1"/>
    <col min="16" max="16" width="10.6640625" style="295" customWidth="1"/>
    <col min="17" max="17" width="7.88671875" style="295" customWidth="1"/>
    <col min="18" max="18" width="7.44140625" style="295" customWidth="1"/>
    <col min="19" max="19" width="8.109375" style="295" customWidth="1"/>
    <col min="20" max="20" width="10.6640625" style="295" customWidth="1"/>
    <col min="21" max="21" width="14.109375" style="295" customWidth="1"/>
    <col min="22" max="22" width="9.109375" style="295" bestFit="1" customWidth="1"/>
    <col min="23" max="24" width="10.88671875" style="295" customWidth="1"/>
    <col min="25" max="27" width="11.5546875" style="295"/>
    <col min="28" max="28" width="11.6640625" style="295" bestFit="1" customWidth="1"/>
    <col min="29" max="29" width="11.33203125" style="295" bestFit="1" customWidth="1"/>
    <col min="30" max="30" width="12.88671875" style="295" bestFit="1" customWidth="1"/>
    <col min="31" max="31" width="8.88671875" style="295" bestFit="1" customWidth="1"/>
    <col min="32" max="32" width="9" style="295" customWidth="1"/>
    <col min="33" max="33" width="7.6640625" style="295" customWidth="1"/>
    <col min="34" max="34" width="8.44140625" style="295" customWidth="1"/>
    <col min="35" max="16384" width="11.5546875" style="295"/>
  </cols>
  <sheetData>
    <row r="1" spans="1:34"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1286"/>
      <c r="AH1" s="1287"/>
    </row>
    <row r="2" spans="1:34">
      <c r="AG2" s="1286"/>
      <c r="AH2" s="1287"/>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1288"/>
      <c r="AH3" s="1288"/>
    </row>
    <row r="4" spans="1:34" ht="44.2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88.5" customHeight="1">
      <c r="A6" s="966" t="s">
        <v>197</v>
      </c>
      <c r="B6" s="966"/>
      <c r="C6" s="966"/>
      <c r="D6" s="966"/>
      <c r="E6" s="967" t="s">
        <v>198</v>
      </c>
      <c r="F6" s="967"/>
      <c r="G6" s="967"/>
      <c r="H6" s="967"/>
      <c r="I6" s="967"/>
      <c r="J6" s="967"/>
      <c r="K6" s="967"/>
      <c r="L6" s="967"/>
      <c r="M6" s="967" t="s">
        <v>661</v>
      </c>
      <c r="N6" s="967"/>
      <c r="O6" s="967"/>
      <c r="P6" s="967"/>
      <c r="Q6" s="968" t="s">
        <v>205</v>
      </c>
      <c r="R6" s="968"/>
      <c r="S6" s="968"/>
      <c r="T6" s="968"/>
      <c r="U6" s="968" t="s">
        <v>206</v>
      </c>
      <c r="V6" s="968"/>
      <c r="W6" s="968"/>
      <c r="X6" s="968"/>
      <c r="Y6" s="968" t="s">
        <v>207</v>
      </c>
      <c r="Z6" s="968"/>
      <c r="AA6" s="968"/>
      <c r="AB6" s="968"/>
      <c r="AC6" s="968" t="s">
        <v>662</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1076" t="s">
        <v>603</v>
      </c>
      <c r="AG8" s="1076"/>
      <c r="AH8" s="1076"/>
    </row>
    <row r="9" spans="1:34" ht="38.25" customHeight="1">
      <c r="A9" s="959" t="s">
        <v>208</v>
      </c>
      <c r="B9" s="959"/>
      <c r="C9" s="959"/>
      <c r="D9" s="959"/>
      <c r="E9" s="960" t="s">
        <v>209</v>
      </c>
      <c r="F9" s="961"/>
      <c r="G9" s="961"/>
      <c r="H9" s="961"/>
      <c r="I9" s="961"/>
      <c r="J9" s="961"/>
      <c r="K9" s="961"/>
      <c r="L9" s="962"/>
      <c r="M9" s="963" t="s">
        <v>22</v>
      </c>
      <c r="N9" s="964"/>
      <c r="O9" s="964"/>
      <c r="P9" s="964"/>
      <c r="Q9" s="964"/>
      <c r="R9" s="964"/>
      <c r="S9" s="964"/>
      <c r="T9" s="965"/>
      <c r="U9" s="469"/>
      <c r="V9" s="464"/>
      <c r="W9" s="464"/>
      <c r="X9" s="464"/>
      <c r="Y9" s="465"/>
      <c r="Z9" s="464"/>
      <c r="AA9" s="464"/>
      <c r="AB9" s="464"/>
      <c r="AC9" s="469"/>
      <c r="AD9" s="465" t="s">
        <v>30</v>
      </c>
      <c r="AE9" s="464"/>
      <c r="AF9" s="968"/>
      <c r="AG9" s="968"/>
      <c r="AH9" s="968"/>
    </row>
    <row r="10" spans="1:34" s="301" customFormat="1" ht="15" customHeight="1">
      <c r="A10" s="1289" t="s">
        <v>500</v>
      </c>
      <c r="B10" s="1290"/>
      <c r="C10" s="1290"/>
      <c r="D10" s="1291"/>
      <c r="E10" s="1077" t="s">
        <v>530</v>
      </c>
      <c r="F10" s="1295"/>
      <c r="G10" s="1078"/>
      <c r="H10" s="1215" t="s">
        <v>10</v>
      </c>
      <c r="I10" s="1081" t="s">
        <v>529</v>
      </c>
      <c r="J10" s="1082"/>
      <c r="K10" s="1085" t="s">
        <v>528</v>
      </c>
      <c r="L10" s="1086"/>
      <c r="M10" s="987">
        <v>2018</v>
      </c>
      <c r="N10" s="988"/>
      <c r="O10" s="988"/>
      <c r="P10" s="1044"/>
      <c r="Q10" s="987">
        <v>2019</v>
      </c>
      <c r="R10" s="988"/>
      <c r="S10" s="988"/>
      <c r="T10" s="988"/>
      <c r="U10" s="988">
        <v>2020</v>
      </c>
      <c r="V10" s="988"/>
      <c r="W10" s="988"/>
      <c r="X10" s="988"/>
      <c r="Y10" s="988">
        <v>2021</v>
      </c>
      <c r="Z10" s="988"/>
      <c r="AA10" s="988"/>
      <c r="AB10" s="988"/>
      <c r="AC10" s="988">
        <v>2022</v>
      </c>
      <c r="AD10" s="988"/>
      <c r="AE10" s="988"/>
      <c r="AF10" s="1044"/>
      <c r="AG10" s="979" t="s">
        <v>534</v>
      </c>
      <c r="AH10" s="979" t="s">
        <v>607</v>
      </c>
    </row>
    <row r="11" spans="1:34" s="301" customFormat="1" ht="15" customHeight="1">
      <c r="A11" s="1292"/>
      <c r="B11" s="1293"/>
      <c r="C11" s="1293"/>
      <c r="D11" s="1294"/>
      <c r="E11" s="1079"/>
      <c r="F11" s="1296"/>
      <c r="G11" s="1080"/>
      <c r="H11" s="1297"/>
      <c r="I11" s="1083"/>
      <c r="J11" s="1084"/>
      <c r="K11" s="1087"/>
      <c r="L11" s="1088"/>
      <c r="M11" s="463" t="s">
        <v>23</v>
      </c>
      <c r="N11" s="463" t="s">
        <v>24</v>
      </c>
      <c r="O11" s="463" t="s">
        <v>25</v>
      </c>
      <c r="P11" s="466" t="s">
        <v>609</v>
      </c>
      <c r="Q11" s="466" t="s">
        <v>23</v>
      </c>
      <c r="R11" s="466" t="s">
        <v>24</v>
      </c>
      <c r="S11" s="466" t="s">
        <v>25</v>
      </c>
      <c r="T11" s="466" t="s">
        <v>609</v>
      </c>
      <c r="U11" s="466" t="s">
        <v>23</v>
      </c>
      <c r="V11" s="466" t="s">
        <v>24</v>
      </c>
      <c r="W11" s="466" t="s">
        <v>25</v>
      </c>
      <c r="X11" s="466" t="s">
        <v>609</v>
      </c>
      <c r="Y11" s="466" t="s">
        <v>23</v>
      </c>
      <c r="Z11" s="466" t="s">
        <v>24</v>
      </c>
      <c r="AA11" s="466" t="s">
        <v>25</v>
      </c>
      <c r="AB11" s="466" t="s">
        <v>609</v>
      </c>
      <c r="AC11" s="466" t="s">
        <v>23</v>
      </c>
      <c r="AD11" s="466" t="s">
        <v>24</v>
      </c>
      <c r="AE11" s="466" t="s">
        <v>25</v>
      </c>
      <c r="AF11" s="480" t="s">
        <v>609</v>
      </c>
      <c r="AG11" s="980"/>
      <c r="AH11" s="980"/>
    </row>
    <row r="12" spans="1:34" s="301" customFormat="1" ht="89.25" customHeight="1">
      <c r="A12" s="1105" t="s">
        <v>606</v>
      </c>
      <c r="B12" s="990" t="s">
        <v>357</v>
      </c>
      <c r="C12" s="1089"/>
      <c r="D12" s="991"/>
      <c r="E12" s="992">
        <v>2</v>
      </c>
      <c r="F12" s="1110"/>
      <c r="G12" s="993"/>
      <c r="H12" s="467" t="s">
        <v>33</v>
      </c>
      <c r="I12" s="990" t="s">
        <v>361</v>
      </c>
      <c r="J12" s="991"/>
      <c r="K12" s="992" t="s">
        <v>663</v>
      </c>
      <c r="L12" s="993"/>
      <c r="M12" s="481">
        <v>0</v>
      </c>
      <c r="N12" s="481">
        <v>0.8</v>
      </c>
      <c r="O12" s="482">
        <v>1</v>
      </c>
      <c r="P12" s="532">
        <f>SUM(M12:O12)</f>
        <v>1.8</v>
      </c>
      <c r="Q12" s="535"/>
      <c r="R12" s="535"/>
      <c r="S12" s="535"/>
      <c r="T12" s="536">
        <f>+Q12+R12+S12</f>
        <v>0</v>
      </c>
      <c r="U12" s="535"/>
      <c r="V12" s="535"/>
      <c r="W12" s="535"/>
      <c r="X12" s="536">
        <f>SUM(U12:W12)</f>
        <v>0</v>
      </c>
      <c r="Y12" s="535"/>
      <c r="Z12" s="535"/>
      <c r="AA12" s="535"/>
      <c r="AB12" s="536">
        <f>+Y12+Z12+AA12</f>
        <v>0</v>
      </c>
      <c r="AC12" s="535"/>
      <c r="AD12" s="535"/>
      <c r="AE12" s="535"/>
      <c r="AF12" s="536">
        <f>+AC12+AD12+AE12</f>
        <v>0</v>
      </c>
      <c r="AG12" s="535">
        <f>+P12+T12+X12+AB12+AF12</f>
        <v>1.8</v>
      </c>
      <c r="AH12" s="396">
        <f>AG12/E12</f>
        <v>0.9</v>
      </c>
    </row>
    <row r="13" spans="1:34" s="301" customFormat="1" ht="78" customHeight="1">
      <c r="A13" s="1114"/>
      <c r="B13" s="990" t="s">
        <v>358</v>
      </c>
      <c r="C13" s="1089"/>
      <c r="D13" s="991"/>
      <c r="E13" s="992">
        <v>606</v>
      </c>
      <c r="F13" s="1110"/>
      <c r="G13" s="470"/>
      <c r="H13" s="467" t="s">
        <v>33</v>
      </c>
      <c r="I13" s="990" t="s">
        <v>360</v>
      </c>
      <c r="J13" s="991"/>
      <c r="K13" s="992" t="s">
        <v>363</v>
      </c>
      <c r="L13" s="993"/>
      <c r="M13" s="483">
        <v>0</v>
      </c>
      <c r="N13" s="483">
        <v>0</v>
      </c>
      <c r="O13" s="484">
        <v>62</v>
      </c>
      <c r="P13" s="533">
        <f t="shared" ref="P13:P14" si="0">SUM(M13:O13)</f>
        <v>62</v>
      </c>
      <c r="Q13" s="535"/>
      <c r="R13" s="535"/>
      <c r="S13" s="535"/>
      <c r="T13" s="536">
        <f t="shared" ref="T13:T14" si="1">+Q13+R13+S13</f>
        <v>0</v>
      </c>
      <c r="U13" s="535"/>
      <c r="V13" s="535"/>
      <c r="W13" s="535"/>
      <c r="X13" s="536">
        <f t="shared" ref="X13:X14" si="2">SUM(U13:W13)</f>
        <v>0</v>
      </c>
      <c r="Y13" s="535"/>
      <c r="Z13" s="535"/>
      <c r="AA13" s="535"/>
      <c r="AB13" s="536">
        <f t="shared" ref="AB13:AB14" si="3">+Y13+Z13+AA13</f>
        <v>0</v>
      </c>
      <c r="AC13" s="535"/>
      <c r="AD13" s="535"/>
      <c r="AE13" s="535"/>
      <c r="AF13" s="536">
        <f t="shared" ref="AF13:AF14" si="4">+AC13+AD13+AE13</f>
        <v>0</v>
      </c>
      <c r="AG13" s="535">
        <f t="shared" ref="AG13:AG14" si="5">+P13+T13+X13+AB13+AF13</f>
        <v>62</v>
      </c>
      <c r="AH13" s="396">
        <f t="shared" ref="AH13:AH14" si="6">AG13/E13</f>
        <v>0.10231023102310231</v>
      </c>
    </row>
    <row r="14" spans="1:34" s="301" customFormat="1" ht="84.75" customHeight="1">
      <c r="A14" s="959"/>
      <c r="B14" s="990" t="s">
        <v>359</v>
      </c>
      <c r="C14" s="1089"/>
      <c r="D14" s="991"/>
      <c r="E14" s="992">
        <v>4427</v>
      </c>
      <c r="F14" s="993"/>
      <c r="G14" s="485"/>
      <c r="H14" s="467" t="s">
        <v>33</v>
      </c>
      <c r="I14" s="990" t="s">
        <v>366</v>
      </c>
      <c r="J14" s="991"/>
      <c r="K14" s="992" t="s">
        <v>664</v>
      </c>
      <c r="L14" s="993"/>
      <c r="M14" s="486">
        <v>0</v>
      </c>
      <c r="N14" s="486">
        <v>0</v>
      </c>
      <c r="O14" s="487">
        <v>1106</v>
      </c>
      <c r="P14" s="533">
        <f t="shared" si="0"/>
        <v>1106</v>
      </c>
      <c r="Q14" s="535"/>
      <c r="R14" s="535"/>
      <c r="S14" s="535"/>
      <c r="T14" s="536">
        <f t="shared" si="1"/>
        <v>0</v>
      </c>
      <c r="U14" s="535"/>
      <c r="V14" s="535"/>
      <c r="W14" s="535"/>
      <c r="X14" s="536">
        <f t="shared" si="2"/>
        <v>0</v>
      </c>
      <c r="Y14" s="535"/>
      <c r="Z14" s="535"/>
      <c r="AA14" s="535"/>
      <c r="AB14" s="536">
        <f t="shared" si="3"/>
        <v>0</v>
      </c>
      <c r="AC14" s="535"/>
      <c r="AD14" s="535"/>
      <c r="AE14" s="535"/>
      <c r="AF14" s="536">
        <f t="shared" si="4"/>
        <v>0</v>
      </c>
      <c r="AG14" s="535">
        <f t="shared" si="5"/>
        <v>1106</v>
      </c>
      <c r="AH14" s="396">
        <f t="shared" si="6"/>
        <v>0.24983058504630676</v>
      </c>
    </row>
    <row r="15" spans="1:34" s="315" customFormat="1" ht="19.5">
      <c r="A15" s="1301" t="s">
        <v>527</v>
      </c>
      <c r="B15" s="1302"/>
      <c r="C15" s="1302"/>
      <c r="D15" s="1302"/>
      <c r="E15" s="1302"/>
      <c r="F15" s="1302"/>
      <c r="G15" s="1302"/>
      <c r="H15" s="1302"/>
      <c r="I15" s="1302"/>
      <c r="J15" s="1302"/>
      <c r="K15" s="1302"/>
      <c r="L15" s="1303"/>
      <c r="M15" s="1304">
        <f>((P12/$E$12)+(P13/$E$13)+(P14/$E$14))/COUNT(P12:P14)</f>
        <v>0.41738027202313632</v>
      </c>
      <c r="N15" s="1305"/>
      <c r="O15" s="1305"/>
      <c r="P15" s="1306"/>
      <c r="Q15" s="1298">
        <f>((T12/$E$12)+(T13/$E$13)+(T14/$E$14))/COUNT(T12:T14)</f>
        <v>0</v>
      </c>
      <c r="R15" s="1299"/>
      <c r="S15" s="1299"/>
      <c r="T15" s="1300"/>
      <c r="U15" s="1298">
        <f>((X12/$E$12)+(X13/$E$13)+(X14/$E$14))/COUNT(X12:X14)</f>
        <v>0</v>
      </c>
      <c r="V15" s="1299"/>
      <c r="W15" s="1299"/>
      <c r="X15" s="1300"/>
      <c r="Y15" s="1298">
        <f>((AB12/$E$12)+(AB13/$E$13)+(AB14/$E$14))/COUNT(AB12:AB14)</f>
        <v>0</v>
      </c>
      <c r="Z15" s="1299"/>
      <c r="AA15" s="1299"/>
      <c r="AB15" s="1300"/>
      <c r="AC15" s="1298">
        <f>((AF12/$E$12)+(AF13/$E$13)+(AF14/$E$14))/COUNT(AF12:AF14)</f>
        <v>0</v>
      </c>
      <c r="AD15" s="1299"/>
      <c r="AE15" s="1299"/>
      <c r="AF15" s="1300"/>
      <c r="AG15" s="379">
        <f>SUM(M15:AF15)</f>
        <v>0.41738027202313632</v>
      </c>
      <c r="AH15" s="379">
        <f>AVERAGE(AH12:AH14)</f>
        <v>0.41738027202313632</v>
      </c>
    </row>
    <row r="16" spans="1:34"/>
    <row r="17" spans="1:29" s="490" customFormat="1">
      <c r="A17" s="488" t="s">
        <v>627</v>
      </c>
      <c r="B17" s="489" t="s">
        <v>607</v>
      </c>
    </row>
    <row r="18" spans="1:29" s="490" customFormat="1" ht="19.5" customHeight="1">
      <c r="A18" s="489">
        <v>2018</v>
      </c>
      <c r="B18" s="491">
        <f>M15</f>
        <v>0.41738027202313632</v>
      </c>
      <c r="V18" s="295"/>
      <c r="W18" s="295"/>
      <c r="X18" s="295"/>
      <c r="Y18" s="441">
        <v>2018</v>
      </c>
      <c r="Z18" s="441">
        <v>2019</v>
      </c>
      <c r="AA18" s="441">
        <v>2020</v>
      </c>
      <c r="AB18" s="441">
        <v>2021</v>
      </c>
      <c r="AC18" s="441">
        <v>2022</v>
      </c>
    </row>
    <row r="19" spans="1:29" s="490" customFormat="1" ht="19.5" customHeight="1">
      <c r="A19" s="489">
        <v>2019</v>
      </c>
      <c r="B19" s="492">
        <f>Q15</f>
        <v>0</v>
      </c>
      <c r="V19" s="1099" t="s">
        <v>526</v>
      </c>
      <c r="W19" s="1100"/>
      <c r="X19" s="1101"/>
      <c r="Y19" s="630" t="s">
        <v>961</v>
      </c>
      <c r="Z19" s="300" t="s">
        <v>962</v>
      </c>
      <c r="AA19" s="300" t="s">
        <v>963</v>
      </c>
      <c r="AB19" s="300" t="s">
        <v>964</v>
      </c>
      <c r="AC19" s="300" t="s">
        <v>965</v>
      </c>
    </row>
    <row r="20" spans="1:29" s="490" customFormat="1" ht="19.5" customHeight="1">
      <c r="A20" s="489">
        <v>2020</v>
      </c>
      <c r="B20" s="492">
        <f>U15</f>
        <v>0</v>
      </c>
      <c r="V20" s="1102" t="s">
        <v>525</v>
      </c>
      <c r="W20" s="1103"/>
      <c r="X20" s="1104"/>
      <c r="Y20" s="299" t="s">
        <v>966</v>
      </c>
      <c r="Z20" s="631" t="s">
        <v>967</v>
      </c>
      <c r="AA20" s="299" t="s">
        <v>968</v>
      </c>
      <c r="AB20" s="299" t="s">
        <v>969</v>
      </c>
      <c r="AC20" s="299" t="s">
        <v>970</v>
      </c>
    </row>
    <row r="21" spans="1:29" s="490" customFormat="1" ht="19.5" customHeight="1">
      <c r="A21" s="489">
        <v>2021</v>
      </c>
      <c r="B21" s="492">
        <f>Y15</f>
        <v>0</v>
      </c>
      <c r="V21" s="1090" t="s">
        <v>524</v>
      </c>
      <c r="W21" s="1091"/>
      <c r="X21" s="1092"/>
      <c r="Y21" s="632" t="s">
        <v>523</v>
      </c>
      <c r="Z21" s="298" t="s">
        <v>961</v>
      </c>
      <c r="AA21" s="298" t="s">
        <v>962</v>
      </c>
      <c r="AB21" s="298" t="s">
        <v>963</v>
      </c>
      <c r="AC21" s="298" t="s">
        <v>964</v>
      </c>
    </row>
    <row r="22" spans="1:29" s="490" customFormat="1" ht="19.5" customHeight="1">
      <c r="A22" s="489">
        <v>2022</v>
      </c>
      <c r="B22" s="492">
        <f>AC15</f>
        <v>0</v>
      </c>
    </row>
    <row r="23" spans="1:29" s="490" customFormat="1" ht="19.5" customHeight="1">
      <c r="A23" s="493"/>
    </row>
    <row r="24" spans="1:29" s="490" customFormat="1" ht="19.5" customHeight="1">
      <c r="A24" s="493"/>
    </row>
    <row r="25" spans="1:29" s="490" customFormat="1" ht="19.5" customHeight="1"/>
    <row r="26" spans="1:29" s="490" customFormat="1" ht="19.5" customHeight="1"/>
    <row r="27" spans="1:29" s="490" customFormat="1" ht="19.5" customHeight="1"/>
    <row r="28" spans="1:29" s="490" customFormat="1" ht="19.5" customHeight="1"/>
    <row r="29" spans="1:29" s="490" customFormat="1" ht="19.5" customHeight="1"/>
    <row r="30" spans="1:29" s="490" customFormat="1" ht="19.5" customHeight="1"/>
    <row r="31" spans="1:29" s="490" customFormat="1" ht="19.5" customHeight="1"/>
    <row r="32" spans="1:29" s="490" customFormat="1" ht="19.5" customHeight="1"/>
    <row r="33" spans="1:34" s="490" customFormat="1" ht="19.5" customHeight="1"/>
    <row r="34" spans="1:34" s="490" customFormat="1" ht="19.5" customHeight="1"/>
    <row r="35" spans="1:34" s="490" customFormat="1" ht="19.5" customHeight="1"/>
    <row r="36" spans="1:34" s="490" customFormat="1" ht="19.5" customHeight="1">
      <c r="A36" s="1062" t="s">
        <v>608</v>
      </c>
      <c r="B36" s="1063"/>
      <c r="C36" s="1063"/>
      <c r="D36" s="1063"/>
      <c r="E36" s="1063"/>
      <c r="F36" s="1063"/>
      <c r="G36" s="1063"/>
      <c r="H36" s="1063"/>
      <c r="I36" s="1063"/>
      <c r="J36" s="1063"/>
      <c r="K36" s="1063"/>
      <c r="L36" s="1063"/>
      <c r="M36" s="1063"/>
      <c r="N36" s="1063"/>
      <c r="O36" s="1063"/>
      <c r="P36" s="1063"/>
      <c r="Q36" s="1063"/>
      <c r="R36" s="1063"/>
      <c r="S36" s="1063"/>
      <c r="T36" s="1063"/>
      <c r="U36" s="1063"/>
      <c r="V36" s="1063"/>
      <c r="W36" s="1063"/>
      <c r="X36" s="1063"/>
      <c r="Y36" s="1063"/>
      <c r="Z36" s="1063"/>
      <c r="AA36" s="1063"/>
      <c r="AB36" s="1063"/>
      <c r="AC36" s="1063"/>
      <c r="AD36" s="1063"/>
      <c r="AE36" s="1063"/>
      <c r="AF36" s="1063"/>
    </row>
    <row r="37" spans="1:34">
      <c r="A37" s="1275" t="s">
        <v>522</v>
      </c>
      <c r="B37" s="1013"/>
      <c r="C37" s="1064" t="s">
        <v>665</v>
      </c>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row>
    <row r="38" spans="1:34" ht="15" customHeight="1">
      <c r="A38" s="1275"/>
      <c r="B38" s="1013"/>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row>
    <row r="39" spans="1:34" ht="15" customHeight="1">
      <c r="A39" s="1275"/>
      <c r="B39" s="1013"/>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ht="15" customHeight="1">
      <c r="A40" s="1275"/>
      <c r="B40" s="1013"/>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row>
    <row r="41" spans="1:34" ht="15" customHeight="1">
      <c r="A41" s="1275"/>
      <c r="B41" s="1013"/>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row>
    <row r="42" spans="1:34" ht="15" customHeight="1">
      <c r="A42" s="1307"/>
      <c r="B42" s="1015"/>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row>
    <row r="43" spans="1:34" ht="15" customHeight="1">
      <c r="A43" s="1058" t="s">
        <v>521</v>
      </c>
      <c r="B43" s="1058"/>
      <c r="C43" s="1064" t="s">
        <v>666</v>
      </c>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row>
    <row r="44" spans="1:34" ht="15" customHeight="1">
      <c r="A44" s="1058"/>
      <c r="B44" s="1058"/>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row>
    <row r="45" spans="1:34" ht="15" customHeight="1">
      <c r="A45" s="1058"/>
      <c r="B45" s="1058"/>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ht="15" customHeight="1">
      <c r="A46" s="1058"/>
      <c r="B46" s="1058"/>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ht="15" customHeight="1">
      <c r="A47" s="1058"/>
      <c r="B47" s="1058"/>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ht="15" customHeight="1">
      <c r="A48" s="1058"/>
      <c r="B48" s="1058"/>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ht="15" customHeight="1">
      <c r="A49" s="1058" t="s">
        <v>520</v>
      </c>
      <c r="B49" s="1058"/>
      <c r="C49" s="1064" t="s">
        <v>667</v>
      </c>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0" spans="1:34" ht="15" customHeight="1">
      <c r="A50" s="1058"/>
      <c r="B50" s="1058"/>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row>
    <row r="51" spans="1:34" ht="15" customHeight="1">
      <c r="A51" s="1058"/>
      <c r="B51" s="1058"/>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c r="AG51" s="1064"/>
      <c r="AH51" s="1064"/>
    </row>
    <row r="52" spans="1:34" ht="15" customHeight="1">
      <c r="A52" s="1058"/>
      <c r="B52" s="1058"/>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c r="AG52" s="1064"/>
      <c r="AH52" s="1064"/>
    </row>
    <row r="53" spans="1:34" ht="15" customHeight="1">
      <c r="A53" s="1058"/>
      <c r="B53" s="1058"/>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c r="AG53" s="1064"/>
      <c r="AH53" s="1064"/>
    </row>
    <row r="54" spans="1:34">
      <c r="A54" s="1058"/>
      <c r="B54" s="1058"/>
      <c r="C54" s="1064"/>
      <c r="D54" s="1064"/>
      <c r="E54" s="1064"/>
      <c r="F54" s="1064"/>
      <c r="G54" s="1064"/>
      <c r="H54" s="1064"/>
      <c r="I54" s="1064"/>
      <c r="J54" s="1064"/>
      <c r="K54" s="1064"/>
      <c r="L54" s="1064"/>
      <c r="M54" s="1064"/>
      <c r="N54" s="1064"/>
      <c r="O54" s="1064"/>
      <c r="P54" s="1064"/>
      <c r="Q54" s="1064"/>
      <c r="R54" s="1064"/>
      <c r="S54" s="1064"/>
      <c r="T54" s="1064"/>
      <c r="U54" s="1064"/>
      <c r="V54" s="1064"/>
      <c r="W54" s="1064"/>
      <c r="X54" s="1064"/>
      <c r="Y54" s="1064"/>
      <c r="Z54" s="1064"/>
      <c r="AA54" s="1064"/>
      <c r="AB54" s="1064"/>
      <c r="AC54" s="1064"/>
      <c r="AD54" s="1064"/>
      <c r="AE54" s="1064"/>
      <c r="AF54" s="1064"/>
      <c r="AG54" s="1064"/>
      <c r="AH54" s="1064"/>
    </row>
    <row r="55" spans="1:34"/>
    <row r="56" spans="1:34"/>
    <row r="57" spans="1:34">
      <c r="A57" s="297" t="s">
        <v>256</v>
      </c>
      <c r="B57" s="297"/>
      <c r="C57" s="297"/>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row>
    <row r="58" spans="1:34">
      <c r="A58" s="296" t="s">
        <v>519</v>
      </c>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row>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hidden="1" customHeight="1"/>
    <row r="151" ht="15" hidden="1" customHeight="1"/>
    <row r="152" ht="15" hidden="1" customHeight="1"/>
    <row r="153" ht="15" hidden="1" customHeight="1"/>
    <row r="154" ht="15" customHeight="1"/>
    <row r="155" ht="15" customHeight="1"/>
    <row r="156" ht="15" customHeight="1"/>
    <row r="157" ht="15" customHeight="1"/>
    <row r="158" ht="15" customHeight="1"/>
    <row r="159" ht="15" customHeight="1"/>
    <row r="160" ht="15" customHeight="1"/>
    <row r="161" ht="15" customHeight="1"/>
    <row r="162" ht="15" customHeight="1"/>
  </sheetData>
  <mergeCells count="69">
    <mergeCell ref="A49:B54"/>
    <mergeCell ref="C49:AH54"/>
    <mergeCell ref="U15:X15"/>
    <mergeCell ref="Y15:AB15"/>
    <mergeCell ref="AC15:AF15"/>
    <mergeCell ref="C37:AH42"/>
    <mergeCell ref="A43:B48"/>
    <mergeCell ref="C43:AH48"/>
    <mergeCell ref="A15:L15"/>
    <mergeCell ref="M15:P15"/>
    <mergeCell ref="Q15:T15"/>
    <mergeCell ref="A36:AF36"/>
    <mergeCell ref="A37:B42"/>
    <mergeCell ref="V19:X19"/>
    <mergeCell ref="V20:X20"/>
    <mergeCell ref="V21:X21"/>
    <mergeCell ref="E14:F14"/>
    <mergeCell ref="I14:J14"/>
    <mergeCell ref="K14:L14"/>
    <mergeCell ref="A12:A14"/>
    <mergeCell ref="B12:D12"/>
    <mergeCell ref="E12:G12"/>
    <mergeCell ref="I12:J12"/>
    <mergeCell ref="K12:L12"/>
    <mergeCell ref="B13:D13"/>
    <mergeCell ref="E13:F13"/>
    <mergeCell ref="I13:J13"/>
    <mergeCell ref="K13:L13"/>
    <mergeCell ref="B14:D14"/>
    <mergeCell ref="AG10:AG11"/>
    <mergeCell ref="AH10:AH11"/>
    <mergeCell ref="A10:D11"/>
    <mergeCell ref="E10:G11"/>
    <mergeCell ref="H10:H11"/>
    <mergeCell ref="I10:J11"/>
    <mergeCell ref="K10:L11"/>
    <mergeCell ref="M10:P10"/>
    <mergeCell ref="Q10:T10"/>
    <mergeCell ref="U10:X10"/>
    <mergeCell ref="Y10:AB10"/>
    <mergeCell ref="AC10:AF10"/>
    <mergeCell ref="Q5:T5"/>
    <mergeCell ref="U5:X5"/>
    <mergeCell ref="A7:D8"/>
    <mergeCell ref="E7:L8"/>
    <mergeCell ref="M7:T8"/>
    <mergeCell ref="U7:AH7"/>
    <mergeCell ref="AF8:AH8"/>
    <mergeCell ref="A1:AF1"/>
    <mergeCell ref="AG1:AH2"/>
    <mergeCell ref="A3:AF3"/>
    <mergeCell ref="AG3:AH3"/>
    <mergeCell ref="A4:AH4"/>
    <mergeCell ref="A9:D9"/>
    <mergeCell ref="E9:L9"/>
    <mergeCell ref="M9:T9"/>
    <mergeCell ref="AF9:AH9"/>
    <mergeCell ref="Y5:AB5"/>
    <mergeCell ref="AC5:AH5"/>
    <mergeCell ref="A6:D6"/>
    <mergeCell ref="E6:L6"/>
    <mergeCell ref="M6:P6"/>
    <mergeCell ref="Q6:T6"/>
    <mergeCell ref="U6:X6"/>
    <mergeCell ref="Y6:AB6"/>
    <mergeCell ref="AC6:AH6"/>
    <mergeCell ref="A5:D5"/>
    <mergeCell ref="E5:L5"/>
    <mergeCell ref="M5:P5"/>
  </mergeCells>
  <conditionalFormatting sqref="AH15">
    <cfRule type="colorScale" priority="1">
      <colorScale>
        <cfvo type="min"/>
        <cfvo type="percent" val="0"/>
        <cfvo type="percent" val="100"/>
        <color rgb="FFFF0000"/>
        <color rgb="FFFFFF00"/>
        <color rgb="FF00B050"/>
      </colorScale>
    </cfRule>
    <cfRule type="colorScale" priority="2">
      <colorScale>
        <cfvo type="min"/>
        <cfvo type="percentile" val="50"/>
        <cfvo type="max"/>
        <color rgb="FFF8696B"/>
        <color rgb="FFFFEB84"/>
        <color rgb="FF63BE7B"/>
      </colorScale>
    </cfRule>
    <cfRule type="cellIs" dxfId="14" priority="3" operator="between">
      <formula>0.2</formula>
      <formula>0.35</formula>
    </cfRule>
    <cfRule type="cellIs" dxfId="13" priority="4" operator="between">
      <formula>0.35</formula>
      <formula>0.4</formula>
    </cfRule>
    <cfRule type="cellIs" dxfId="12" priority="5" operator="between">
      <formula>0.15</formula>
      <formula>0.2</formula>
    </cfRule>
    <cfRule type="cellIs" dxfId="11" priority="6" operator="between">
      <formula>0.1</formula>
      <formula>0.15</formula>
    </cfRule>
    <cfRule type="cellIs" dxfId="10" priority="7" operator="lessThan">
      <formula>10%</formula>
    </cfRule>
  </conditionalFormatting>
  <pageMargins left="0.7" right="0.7" top="0.75" bottom="0.75" header="0.3" footer="0.3"/>
  <pageSetup paperSize="9"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H106"/>
  <sheetViews>
    <sheetView showGridLines="0" topLeftCell="H7" zoomScale="62" zoomScaleNormal="62" workbookViewId="0">
      <selection activeCell="W19" sqref="W19"/>
    </sheetView>
  </sheetViews>
  <sheetFormatPr baseColWidth="10" defaultColWidth="11.5546875" defaultRowHeight="0" customHeight="1" zeroHeight="1"/>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1.6640625" style="295" customWidth="1"/>
    <col min="11" max="11" width="9.6640625" style="295" bestFit="1" customWidth="1"/>
    <col min="12" max="12" width="7.5546875" style="295" bestFit="1" customWidth="1"/>
    <col min="13" max="14" width="5.88671875" style="295" bestFit="1" customWidth="1"/>
    <col min="15" max="15" width="10.88671875" style="295" customWidth="1"/>
    <col min="16" max="16" width="10.33203125" style="295" customWidth="1"/>
    <col min="17" max="17" width="5.88671875" style="429" customWidth="1"/>
    <col min="18" max="18" width="5.88671875" style="295" customWidth="1"/>
    <col min="19" max="19" width="8.88671875" style="295" customWidth="1"/>
    <col min="20" max="20" width="11.5546875" style="295" customWidth="1"/>
    <col min="21" max="21" width="10.44140625" style="295" customWidth="1"/>
    <col min="22" max="22" width="11.44140625" style="295" customWidth="1"/>
    <col min="23" max="23" width="13.109375" style="295" customWidth="1"/>
    <col min="24" max="24" width="9.6640625" style="295" customWidth="1"/>
    <col min="25" max="26" width="11.33203125" style="295" customWidth="1"/>
    <col min="27" max="27" width="8.88671875" style="295" customWidth="1"/>
    <col min="28" max="28" width="11.5546875" style="295" customWidth="1"/>
    <col min="29" max="29" width="9.44140625" style="295" customWidth="1"/>
    <col min="30" max="30" width="11.33203125" style="295" customWidth="1"/>
    <col min="31" max="31" width="11.44140625" style="295" customWidth="1"/>
    <col min="32" max="32" width="10.33203125" style="295" customWidth="1"/>
    <col min="33" max="33" width="6.88671875" style="295" customWidth="1"/>
    <col min="34" max="34" width="8.88671875" style="295" customWidth="1"/>
    <col min="35" max="16382" width="11.5546875" style="295" customWidth="1"/>
    <col min="16383" max="16384" width="11.5546875" style="295"/>
  </cols>
  <sheetData>
    <row r="1" spans="1:34"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1286"/>
      <c r="AH1" s="1287"/>
    </row>
    <row r="2" spans="1:34" ht="15">
      <c r="Q2" s="295"/>
      <c r="AG2" s="1286"/>
      <c r="AH2" s="1287"/>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1288"/>
      <c r="AH3" s="1288"/>
    </row>
    <row r="4" spans="1:34" ht="44.2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88.5" customHeight="1">
      <c r="A6" s="966" t="s">
        <v>197</v>
      </c>
      <c r="B6" s="966"/>
      <c r="C6" s="966"/>
      <c r="D6" s="966"/>
      <c r="E6" s="967" t="s">
        <v>198</v>
      </c>
      <c r="F6" s="967"/>
      <c r="G6" s="967"/>
      <c r="H6" s="967"/>
      <c r="I6" s="967"/>
      <c r="J6" s="967"/>
      <c r="K6" s="967"/>
      <c r="L6" s="967"/>
      <c r="M6" s="967" t="s">
        <v>661</v>
      </c>
      <c r="N6" s="967"/>
      <c r="O6" s="967"/>
      <c r="P6" s="967"/>
      <c r="Q6" s="968" t="s">
        <v>210</v>
      </c>
      <c r="R6" s="968"/>
      <c r="S6" s="968"/>
      <c r="T6" s="968"/>
      <c r="U6" s="968" t="s">
        <v>211</v>
      </c>
      <c r="V6" s="968"/>
      <c r="W6" s="968"/>
      <c r="X6" s="968"/>
      <c r="Y6" s="968" t="s">
        <v>212</v>
      </c>
      <c r="Z6" s="968"/>
      <c r="AA6" s="968"/>
      <c r="AB6" s="968"/>
      <c r="AC6" s="968" t="s">
        <v>662</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1076" t="s">
        <v>603</v>
      </c>
      <c r="AG8" s="1076"/>
      <c r="AH8" s="1076"/>
    </row>
    <row r="9" spans="1:34" ht="38.25" customHeight="1">
      <c r="A9" s="959" t="s">
        <v>208</v>
      </c>
      <c r="B9" s="959"/>
      <c r="C9" s="959"/>
      <c r="D9" s="959"/>
      <c r="E9" s="960" t="s">
        <v>213</v>
      </c>
      <c r="F9" s="961"/>
      <c r="G9" s="961"/>
      <c r="H9" s="961"/>
      <c r="I9" s="961"/>
      <c r="J9" s="961"/>
      <c r="K9" s="961"/>
      <c r="L9" s="962"/>
      <c r="M9" s="963" t="s">
        <v>22</v>
      </c>
      <c r="N9" s="964"/>
      <c r="O9" s="964"/>
      <c r="P9" s="964"/>
      <c r="Q9" s="964"/>
      <c r="R9" s="964"/>
      <c r="S9" s="964"/>
      <c r="T9" s="965"/>
      <c r="U9" s="469"/>
      <c r="V9" s="464"/>
      <c r="W9" s="464"/>
      <c r="X9" s="464"/>
      <c r="Y9" s="465"/>
      <c r="Z9" s="464"/>
      <c r="AA9" s="464"/>
      <c r="AB9" s="464"/>
      <c r="AC9" s="469"/>
      <c r="AD9" s="465" t="s">
        <v>30</v>
      </c>
      <c r="AE9" s="464"/>
      <c r="AF9" s="968"/>
      <c r="AG9" s="968"/>
      <c r="AH9" s="968"/>
    </row>
    <row r="10" spans="1:34" s="301" customFormat="1" ht="15" customHeight="1">
      <c r="A10" s="1289" t="s">
        <v>500</v>
      </c>
      <c r="B10" s="1290"/>
      <c r="C10" s="1290"/>
      <c r="D10" s="1291"/>
      <c r="E10" s="1077" t="s">
        <v>530</v>
      </c>
      <c r="F10" s="1295"/>
      <c r="G10" s="1078"/>
      <c r="H10" s="1215" t="s">
        <v>10</v>
      </c>
      <c r="I10" s="1081" t="s">
        <v>529</v>
      </c>
      <c r="J10" s="1082"/>
      <c r="K10" s="1085" t="s">
        <v>528</v>
      </c>
      <c r="L10" s="1086"/>
      <c r="M10" s="987" t="s">
        <v>636</v>
      </c>
      <c r="N10" s="988"/>
      <c r="O10" s="988"/>
      <c r="P10" s="1044"/>
      <c r="Q10" s="987">
        <v>2019</v>
      </c>
      <c r="R10" s="988"/>
      <c r="S10" s="988"/>
      <c r="T10" s="988"/>
      <c r="U10" s="988">
        <v>2020</v>
      </c>
      <c r="V10" s="988"/>
      <c r="W10" s="988"/>
      <c r="X10" s="988"/>
      <c r="Y10" s="988">
        <v>2021</v>
      </c>
      <c r="Z10" s="988"/>
      <c r="AA10" s="988"/>
      <c r="AB10" s="988"/>
      <c r="AC10" s="988">
        <v>2022</v>
      </c>
      <c r="AD10" s="988"/>
      <c r="AE10" s="988"/>
      <c r="AF10" s="1044"/>
      <c r="AG10" s="979" t="s">
        <v>534</v>
      </c>
      <c r="AH10" s="979" t="s">
        <v>607</v>
      </c>
    </row>
    <row r="11" spans="1:34" s="301" customFormat="1" ht="15" customHeight="1">
      <c r="A11" s="1292"/>
      <c r="B11" s="1293"/>
      <c r="C11" s="1293"/>
      <c r="D11" s="1294"/>
      <c r="E11" s="1079"/>
      <c r="F11" s="1296"/>
      <c r="G11" s="1080"/>
      <c r="H11" s="1297"/>
      <c r="I11" s="1083"/>
      <c r="J11" s="1084"/>
      <c r="K11" s="1087"/>
      <c r="L11" s="1088"/>
      <c r="M11" s="463" t="s">
        <v>23</v>
      </c>
      <c r="N11" s="463" t="s">
        <v>24</v>
      </c>
      <c r="O11" s="463" t="s">
        <v>25</v>
      </c>
      <c r="P11" s="463" t="s">
        <v>668</v>
      </c>
      <c r="Q11" s="466" t="s">
        <v>23</v>
      </c>
      <c r="R11" s="466" t="s">
        <v>24</v>
      </c>
      <c r="S11" s="466" t="s">
        <v>25</v>
      </c>
      <c r="T11" s="466" t="s">
        <v>609</v>
      </c>
      <c r="U11" s="466" t="s">
        <v>23</v>
      </c>
      <c r="V11" s="466" t="s">
        <v>24</v>
      </c>
      <c r="W11" s="466" t="s">
        <v>25</v>
      </c>
      <c r="X11" s="466" t="s">
        <v>609</v>
      </c>
      <c r="Y11" s="466" t="s">
        <v>23</v>
      </c>
      <c r="Z11" s="466" t="s">
        <v>24</v>
      </c>
      <c r="AA11" s="466" t="s">
        <v>25</v>
      </c>
      <c r="AB11" s="466" t="s">
        <v>609</v>
      </c>
      <c r="AC11" s="466" t="s">
        <v>23</v>
      </c>
      <c r="AD11" s="466" t="s">
        <v>24</v>
      </c>
      <c r="AE11" s="466" t="s">
        <v>25</v>
      </c>
      <c r="AF11" s="480" t="s">
        <v>609</v>
      </c>
      <c r="AG11" s="1156"/>
      <c r="AH11" s="1156"/>
    </row>
    <row r="12" spans="1:34" s="301" customFormat="1" ht="36" customHeight="1">
      <c r="A12" s="968" t="s">
        <v>669</v>
      </c>
      <c r="B12" s="990" t="s">
        <v>406</v>
      </c>
      <c r="C12" s="1089"/>
      <c r="D12" s="991"/>
      <c r="E12" s="992">
        <v>1</v>
      </c>
      <c r="F12" s="1110"/>
      <c r="G12" s="993"/>
      <c r="H12" s="464" t="s">
        <v>33</v>
      </c>
      <c r="I12" s="990" t="s">
        <v>670</v>
      </c>
      <c r="J12" s="991"/>
      <c r="K12" s="992" t="s">
        <v>671</v>
      </c>
      <c r="L12" s="993"/>
      <c r="M12" s="494">
        <v>0</v>
      </c>
      <c r="N12" s="494">
        <v>1</v>
      </c>
      <c r="O12" s="494">
        <v>0</v>
      </c>
      <c r="P12" s="537">
        <f>SUM(M12:O12)</f>
        <v>1</v>
      </c>
      <c r="Q12" s="495"/>
      <c r="R12" s="317"/>
      <c r="S12" s="317"/>
      <c r="T12" s="534">
        <f>SUM(Q12:S12)</f>
        <v>0</v>
      </c>
      <c r="U12" s="317"/>
      <c r="V12" s="317"/>
      <c r="W12" s="317"/>
      <c r="X12" s="534">
        <f>SUM(U12:W12)</f>
        <v>0</v>
      </c>
      <c r="Y12" s="317"/>
      <c r="Z12" s="317"/>
      <c r="AA12" s="317"/>
      <c r="AB12" s="534">
        <f>SUM(Y12:AA12)</f>
        <v>0</v>
      </c>
      <c r="AC12" s="317"/>
      <c r="AD12" s="317"/>
      <c r="AE12" s="317"/>
      <c r="AF12" s="534">
        <f>SUM(AC12:AE12)</f>
        <v>0</v>
      </c>
      <c r="AG12" s="317">
        <f>+P12+T12+X12+AB12+AF12</f>
        <v>1</v>
      </c>
      <c r="AH12" s="496">
        <f>AG12/E12</f>
        <v>1</v>
      </c>
    </row>
    <row r="13" spans="1:34" s="301" customFormat="1" ht="69.75" customHeight="1">
      <c r="A13" s="968"/>
      <c r="B13" s="990" t="s">
        <v>408</v>
      </c>
      <c r="C13" s="1089"/>
      <c r="D13" s="991"/>
      <c r="E13" s="992">
        <v>75</v>
      </c>
      <c r="F13" s="1110"/>
      <c r="G13" s="993"/>
      <c r="H13" s="464" t="s">
        <v>33</v>
      </c>
      <c r="I13" s="990" t="s">
        <v>411</v>
      </c>
      <c r="J13" s="991"/>
      <c r="K13" s="992" t="s">
        <v>672</v>
      </c>
      <c r="L13" s="993"/>
      <c r="M13" s="494">
        <v>0</v>
      </c>
      <c r="N13" s="494">
        <v>2</v>
      </c>
      <c r="O13" s="494">
        <v>11</v>
      </c>
      <c r="P13" s="537">
        <f t="shared" ref="P13" si="0">SUM(M13:O13)</f>
        <v>13</v>
      </c>
      <c r="Q13" s="495"/>
      <c r="R13" s="317"/>
      <c r="S13" s="317"/>
      <c r="T13" s="534">
        <f>SUM(Q13:S13)</f>
        <v>0</v>
      </c>
      <c r="U13" s="317"/>
      <c r="V13" s="317"/>
      <c r="W13" s="317"/>
      <c r="X13" s="534">
        <f>SUM(U13:W13)</f>
        <v>0</v>
      </c>
      <c r="Y13" s="317"/>
      <c r="Z13" s="317"/>
      <c r="AA13" s="317"/>
      <c r="AB13" s="534">
        <f>SUM(Y13:AA13)</f>
        <v>0</v>
      </c>
      <c r="AC13" s="317"/>
      <c r="AD13" s="317"/>
      <c r="AE13" s="317"/>
      <c r="AF13" s="534">
        <f>SUM(AC13:AE13)</f>
        <v>0</v>
      </c>
      <c r="AG13" s="317">
        <f>+P13+T13+X13+AB13+AF13</f>
        <v>13</v>
      </c>
      <c r="AH13" s="496">
        <f>AG13/E13</f>
        <v>0.17333333333333334</v>
      </c>
    </row>
    <row r="14" spans="1:34" ht="23.25" customHeight="1">
      <c r="A14" s="1301" t="s">
        <v>527</v>
      </c>
      <c r="B14" s="1302"/>
      <c r="C14" s="1302"/>
      <c r="D14" s="1302"/>
      <c r="E14" s="1302"/>
      <c r="F14" s="1302"/>
      <c r="G14" s="1302"/>
      <c r="H14" s="1302"/>
      <c r="I14" s="1302"/>
      <c r="J14" s="1302"/>
      <c r="K14" s="1302"/>
      <c r="L14" s="1303"/>
      <c r="M14" s="1096">
        <f>((P12/$E$12)+(P13/$E$13))/COUNT(P12:P13)</f>
        <v>0.58666666666666667</v>
      </c>
      <c r="N14" s="1097"/>
      <c r="O14" s="1097"/>
      <c r="P14" s="1098"/>
      <c r="Q14" s="1308">
        <f>((T12/$E$12)+(T13/$E$13))/COUNT(T12:T13)</f>
        <v>0</v>
      </c>
      <c r="R14" s="1309"/>
      <c r="S14" s="1309"/>
      <c r="T14" s="1310"/>
      <c r="U14" s="1311">
        <f>((X12/$E$12)+(X13/$E$13))/COUNT(X12:X13)</f>
        <v>0</v>
      </c>
      <c r="V14" s="1311"/>
      <c r="W14" s="1311"/>
      <c r="X14" s="1311"/>
      <c r="Y14" s="1311">
        <f>((AB12/$E$12)+(AB13/$E$13))/COUNT(AB12:AB13)</f>
        <v>0</v>
      </c>
      <c r="Z14" s="1311"/>
      <c r="AA14" s="1311"/>
      <c r="AB14" s="1311"/>
      <c r="AC14" s="1311">
        <f>((AF12/$E$12)+(AF13/$E$13))/COUNT(AF12:AF13)</f>
        <v>0</v>
      </c>
      <c r="AD14" s="1311"/>
      <c r="AE14" s="1311"/>
      <c r="AF14" s="1311"/>
      <c r="AG14" s="497">
        <f>SUM(M14:AF14)</f>
        <v>0.58666666666666667</v>
      </c>
      <c r="AH14" s="379">
        <f>AVERAGE(AH12:AH13)</f>
        <v>0.58666666666666667</v>
      </c>
    </row>
    <row r="15" spans="1:34" ht="15"/>
    <row r="16" spans="1:34" ht="15">
      <c r="Q16" s="295"/>
      <c r="AB16" s="441">
        <v>2018</v>
      </c>
      <c r="AC16" s="441">
        <v>2019</v>
      </c>
      <c r="AD16" s="441">
        <v>2020</v>
      </c>
      <c r="AE16" s="441">
        <v>2021</v>
      </c>
      <c r="AF16" s="441">
        <v>2022</v>
      </c>
    </row>
    <row r="17" spans="1:32" ht="15.75" customHeight="1">
      <c r="A17" s="490"/>
      <c r="B17" s="490"/>
      <c r="C17" s="498"/>
      <c r="D17" s="498"/>
      <c r="E17" s="499"/>
      <c r="F17" s="499"/>
      <c r="G17" s="498"/>
      <c r="H17" s="498"/>
      <c r="Q17" s="295"/>
      <c r="Y17" s="1099" t="s">
        <v>526</v>
      </c>
      <c r="Z17" s="1100"/>
      <c r="AA17" s="1101"/>
      <c r="AB17" s="630" t="s">
        <v>961</v>
      </c>
      <c r="AC17" s="300" t="s">
        <v>962</v>
      </c>
      <c r="AD17" s="300" t="s">
        <v>963</v>
      </c>
      <c r="AE17" s="300" t="s">
        <v>964</v>
      </c>
      <c r="AF17" s="300" t="s">
        <v>965</v>
      </c>
    </row>
    <row r="18" spans="1:32" ht="15.75" customHeight="1">
      <c r="A18" s="490" t="s">
        <v>627</v>
      </c>
      <c r="B18" s="490" t="s">
        <v>607</v>
      </c>
      <c r="C18" s="498"/>
      <c r="D18" s="498"/>
      <c r="E18" s="499"/>
      <c r="F18" s="499"/>
      <c r="G18" s="498"/>
      <c r="H18" s="498"/>
      <c r="Q18" s="295"/>
      <c r="Y18" s="1102" t="s">
        <v>525</v>
      </c>
      <c r="Z18" s="1103"/>
      <c r="AA18" s="1104"/>
      <c r="AB18" s="299" t="s">
        <v>966</v>
      </c>
      <c r="AC18" s="631" t="s">
        <v>967</v>
      </c>
      <c r="AD18" s="299" t="s">
        <v>968</v>
      </c>
      <c r="AE18" s="299" t="s">
        <v>969</v>
      </c>
      <c r="AF18" s="299" t="s">
        <v>970</v>
      </c>
    </row>
    <row r="19" spans="1:32" ht="15.75" customHeight="1">
      <c r="A19" s="490">
        <v>2018</v>
      </c>
      <c r="B19" s="500">
        <f>M14</f>
        <v>0.58666666666666667</v>
      </c>
      <c r="C19" s="498"/>
      <c r="D19" s="498"/>
      <c r="E19" s="499"/>
      <c r="F19" s="499"/>
      <c r="G19" s="498"/>
      <c r="H19" s="498"/>
      <c r="I19" s="315"/>
      <c r="J19" s="315"/>
      <c r="K19" s="315"/>
      <c r="L19" s="315"/>
      <c r="M19" s="315"/>
      <c r="N19" s="315"/>
      <c r="O19" s="315"/>
      <c r="P19" s="315"/>
      <c r="Q19" s="315"/>
      <c r="Y19" s="1090" t="s">
        <v>524</v>
      </c>
      <c r="Z19" s="1091"/>
      <c r="AA19" s="1092"/>
      <c r="AB19" s="632" t="s">
        <v>523</v>
      </c>
      <c r="AC19" s="298" t="s">
        <v>961</v>
      </c>
      <c r="AD19" s="298" t="s">
        <v>962</v>
      </c>
      <c r="AE19" s="298" t="s">
        <v>963</v>
      </c>
      <c r="AF19" s="298" t="s">
        <v>964</v>
      </c>
    </row>
    <row r="20" spans="1:32" s="456" customFormat="1" ht="15">
      <c r="A20" s="501">
        <v>2019</v>
      </c>
      <c r="B20" s="502">
        <f>Q14</f>
        <v>0</v>
      </c>
      <c r="C20" s="490"/>
      <c r="D20" s="490" t="s">
        <v>673</v>
      </c>
      <c r="E20" s="490"/>
      <c r="F20" s="490"/>
      <c r="G20" s="490"/>
      <c r="H20" s="490"/>
      <c r="I20" s="490"/>
      <c r="J20" s="490"/>
      <c r="K20" s="490"/>
      <c r="L20" s="490"/>
      <c r="M20" s="490"/>
      <c r="N20" s="490"/>
      <c r="O20" s="490"/>
      <c r="P20" s="490"/>
      <c r="Q20" s="503"/>
    </row>
    <row r="21" spans="1:32" s="315" customFormat="1" ht="19.5" customHeight="1">
      <c r="A21" s="490">
        <v>2020</v>
      </c>
      <c r="B21" s="504">
        <f>U14</f>
        <v>0</v>
      </c>
      <c r="C21" s="357"/>
      <c r="D21" s="359"/>
      <c r="E21" s="359"/>
      <c r="F21" s="359"/>
      <c r="G21" s="359"/>
      <c r="H21" s="359"/>
      <c r="I21" s="359"/>
      <c r="J21" s="359"/>
      <c r="K21" s="359"/>
      <c r="L21" s="359"/>
      <c r="M21" s="359"/>
      <c r="N21" s="359"/>
      <c r="O21" s="359"/>
      <c r="P21" s="359"/>
    </row>
    <row r="22" spans="1:32" s="315" customFormat="1" ht="19.5" customHeight="1">
      <c r="A22" s="490">
        <v>2021</v>
      </c>
      <c r="B22" s="504">
        <f>Y14</f>
        <v>0</v>
      </c>
      <c r="C22" s="358"/>
      <c r="D22" s="359"/>
      <c r="E22" s="359"/>
      <c r="F22" s="359"/>
      <c r="G22" s="359"/>
      <c r="H22" s="359"/>
      <c r="I22" s="359"/>
      <c r="J22" s="359"/>
      <c r="K22" s="359"/>
      <c r="L22" s="359"/>
      <c r="M22" s="359"/>
      <c r="N22" s="359"/>
      <c r="O22" s="359"/>
      <c r="P22" s="359"/>
    </row>
    <row r="23" spans="1:32" s="315" customFormat="1" ht="19.5" customHeight="1">
      <c r="A23" s="490">
        <v>2022</v>
      </c>
      <c r="B23" s="502">
        <f>AC14</f>
        <v>0</v>
      </c>
      <c r="C23" s="358"/>
      <c r="D23" s="359"/>
      <c r="E23" s="359"/>
      <c r="F23" s="359"/>
      <c r="G23" s="359"/>
      <c r="H23" s="359"/>
      <c r="I23" s="359"/>
      <c r="J23" s="359"/>
      <c r="K23" s="359"/>
      <c r="L23" s="359"/>
      <c r="M23" s="359"/>
      <c r="N23" s="359"/>
      <c r="O23" s="359"/>
      <c r="P23" s="359"/>
    </row>
    <row r="24" spans="1:32" s="315" customFormat="1" ht="19.5" customHeight="1">
      <c r="A24" s="1263"/>
      <c r="B24" s="446"/>
      <c r="C24" s="358"/>
      <c r="D24" s="359"/>
      <c r="E24" s="359"/>
      <c r="F24" s="359"/>
      <c r="G24" s="359"/>
      <c r="H24" s="359"/>
      <c r="I24" s="359"/>
      <c r="J24" s="359"/>
      <c r="K24" s="359"/>
      <c r="L24" s="359"/>
      <c r="M24" s="359"/>
      <c r="N24" s="359"/>
      <c r="O24" s="359"/>
      <c r="P24" s="359"/>
    </row>
    <row r="25" spans="1:32" s="315" customFormat="1" ht="19.5" customHeight="1">
      <c r="A25" s="1263"/>
      <c r="B25" s="446"/>
      <c r="C25" s="358"/>
      <c r="D25" s="359"/>
      <c r="E25" s="359"/>
      <c r="F25" s="359"/>
      <c r="G25" s="359"/>
      <c r="H25" s="359"/>
      <c r="I25" s="359"/>
      <c r="J25" s="359"/>
      <c r="K25" s="359"/>
      <c r="L25" s="359"/>
      <c r="M25" s="359"/>
      <c r="N25" s="359"/>
      <c r="O25" s="359"/>
      <c r="P25" s="359"/>
    </row>
    <row r="26" spans="1:32" s="315" customFormat="1" ht="19.5" customHeight="1">
      <c r="A26" s="1263"/>
      <c r="B26" s="446"/>
      <c r="C26" s="358"/>
      <c r="D26" s="359"/>
      <c r="E26" s="359"/>
      <c r="F26" s="359"/>
      <c r="G26" s="359"/>
      <c r="H26" s="359"/>
      <c r="I26" s="359"/>
      <c r="J26" s="359"/>
      <c r="K26" s="359"/>
      <c r="L26" s="359"/>
      <c r="M26" s="359"/>
      <c r="N26" s="359"/>
      <c r="O26" s="359"/>
      <c r="P26" s="359"/>
    </row>
    <row r="27" spans="1:32" s="315" customFormat="1" ht="19.5" customHeight="1">
      <c r="A27" s="1026"/>
      <c r="B27" s="403"/>
      <c r="C27" s="358"/>
      <c r="D27" s="359"/>
      <c r="E27" s="359"/>
      <c r="F27" s="359"/>
      <c r="G27" s="359"/>
      <c r="H27" s="359"/>
      <c r="I27" s="359"/>
      <c r="J27" s="359"/>
      <c r="K27" s="359"/>
      <c r="L27" s="359"/>
      <c r="M27" s="359"/>
      <c r="N27" s="359"/>
      <c r="O27" s="359"/>
      <c r="P27" s="359"/>
    </row>
    <row r="28" spans="1:32" s="315" customFormat="1" ht="19.5" customHeight="1">
      <c r="A28" s="1026"/>
      <c r="B28" s="403"/>
      <c r="C28" s="358"/>
      <c r="D28" s="359"/>
      <c r="E28" s="359"/>
      <c r="F28" s="359"/>
      <c r="G28" s="359"/>
      <c r="H28" s="359"/>
      <c r="I28" s="359"/>
      <c r="J28" s="359"/>
      <c r="K28" s="359"/>
      <c r="L28" s="359"/>
      <c r="M28" s="359"/>
      <c r="N28" s="359"/>
      <c r="O28" s="359"/>
      <c r="P28" s="359"/>
    </row>
    <row r="29" spans="1:32" s="315" customFormat="1" ht="19.5" customHeight="1">
      <c r="A29" s="1026"/>
      <c r="B29" s="403"/>
      <c r="C29" s="358"/>
      <c r="D29" s="359"/>
      <c r="E29" s="359"/>
      <c r="F29" s="359"/>
      <c r="G29" s="359"/>
      <c r="H29" s="359"/>
      <c r="I29" s="359"/>
      <c r="J29" s="359"/>
      <c r="K29" s="359"/>
      <c r="L29" s="359"/>
      <c r="M29" s="359"/>
      <c r="N29" s="359"/>
      <c r="O29" s="359"/>
      <c r="P29" s="359"/>
    </row>
    <row r="30" spans="1:32" s="315" customFormat="1" ht="19.5" customHeight="1">
      <c r="A30" s="1026"/>
      <c r="B30" s="403"/>
      <c r="C30" s="358"/>
      <c r="D30" s="359"/>
      <c r="E30" s="359"/>
      <c r="F30" s="359"/>
      <c r="G30" s="359"/>
      <c r="H30" s="359"/>
      <c r="I30" s="359"/>
      <c r="J30" s="359"/>
      <c r="K30" s="359"/>
      <c r="L30" s="359"/>
      <c r="M30" s="359"/>
      <c r="N30" s="359"/>
      <c r="O30" s="359"/>
      <c r="P30" s="359"/>
    </row>
    <row r="31" spans="1:32" s="315" customFormat="1" ht="19.5" customHeight="1">
      <c r="A31" s="1026"/>
      <c r="B31" s="403"/>
      <c r="C31" s="358"/>
      <c r="D31" s="359"/>
      <c r="E31" s="359"/>
      <c r="F31" s="359"/>
      <c r="G31" s="359"/>
      <c r="H31" s="359"/>
      <c r="I31" s="359"/>
      <c r="J31" s="359"/>
      <c r="K31" s="359"/>
      <c r="L31" s="359"/>
      <c r="M31" s="359"/>
      <c r="N31" s="359"/>
      <c r="O31" s="359"/>
      <c r="P31" s="359"/>
    </row>
    <row r="32" spans="1:32" s="315" customFormat="1" ht="19.5" customHeight="1">
      <c r="A32" s="1026"/>
      <c r="B32" s="403"/>
      <c r="C32" s="358"/>
      <c r="D32" s="359"/>
      <c r="E32" s="359"/>
      <c r="F32" s="359"/>
      <c r="G32" s="359"/>
      <c r="H32" s="359"/>
      <c r="I32" s="359"/>
      <c r="J32" s="359"/>
      <c r="K32" s="359"/>
      <c r="L32" s="359"/>
      <c r="M32" s="359"/>
      <c r="N32" s="359"/>
      <c r="O32" s="359"/>
      <c r="P32" s="359"/>
    </row>
    <row r="33" spans="1:34" s="315" customFormat="1" ht="19.5" customHeight="1">
      <c r="A33" s="1026"/>
      <c r="B33" s="403"/>
      <c r="C33" s="358"/>
      <c r="D33" s="359"/>
      <c r="E33" s="359"/>
      <c r="F33" s="359"/>
      <c r="G33" s="359"/>
      <c r="H33" s="359"/>
      <c r="I33" s="359"/>
      <c r="J33" s="359"/>
      <c r="K33" s="359"/>
      <c r="L33" s="359"/>
      <c r="M33" s="359"/>
      <c r="N33" s="359"/>
      <c r="O33" s="359"/>
      <c r="P33" s="359"/>
    </row>
    <row r="34" spans="1:34" s="315" customFormat="1" ht="19.5" customHeight="1">
      <c r="A34" s="1026"/>
      <c r="B34" s="403"/>
      <c r="C34" s="358"/>
      <c r="D34" s="359"/>
      <c r="E34" s="359"/>
      <c r="F34" s="359"/>
      <c r="G34" s="359"/>
      <c r="H34" s="359"/>
      <c r="I34" s="359"/>
      <c r="J34" s="359"/>
      <c r="K34" s="359"/>
      <c r="L34" s="359"/>
      <c r="M34" s="359"/>
      <c r="N34" s="359"/>
      <c r="O34" s="359"/>
      <c r="P34" s="359"/>
    </row>
    <row r="35" spans="1:34" s="315" customFormat="1" ht="19.5" customHeight="1">
      <c r="A35" s="1026"/>
      <c r="B35" s="403"/>
      <c r="C35" s="358"/>
      <c r="D35" s="359"/>
      <c r="E35" s="359"/>
      <c r="F35" s="359"/>
      <c r="G35" s="359"/>
      <c r="H35" s="359"/>
      <c r="I35" s="359"/>
      <c r="J35" s="359"/>
      <c r="K35" s="359"/>
      <c r="L35" s="359"/>
      <c r="M35" s="359"/>
      <c r="N35" s="359"/>
      <c r="O35" s="359"/>
      <c r="P35" s="359"/>
    </row>
    <row r="36" spans="1:34" s="315" customFormat="1" ht="19.5" customHeight="1">
      <c r="A36" s="1026"/>
      <c r="B36" s="403"/>
      <c r="C36" s="358"/>
      <c r="D36" s="359"/>
      <c r="E36" s="359"/>
      <c r="F36" s="359"/>
      <c r="G36" s="359"/>
      <c r="H36" s="359"/>
      <c r="I36" s="359"/>
      <c r="J36" s="359"/>
      <c r="K36" s="359"/>
      <c r="L36" s="359"/>
      <c r="M36" s="359"/>
      <c r="N36" s="359"/>
      <c r="O36" s="359"/>
      <c r="P36" s="359"/>
    </row>
    <row r="37" spans="1:34" ht="15">
      <c r="A37" s="1062" t="s">
        <v>608</v>
      </c>
      <c r="B37" s="1063"/>
      <c r="C37" s="1063"/>
      <c r="D37" s="1063"/>
      <c r="E37" s="1063"/>
      <c r="F37" s="1063"/>
      <c r="G37" s="1063"/>
      <c r="H37" s="1063"/>
      <c r="I37" s="1063"/>
      <c r="J37" s="1063"/>
      <c r="K37" s="1063"/>
      <c r="L37" s="1063"/>
      <c r="M37" s="1063"/>
      <c r="N37" s="1063"/>
      <c r="O37" s="1063"/>
      <c r="P37" s="1063"/>
      <c r="Q37" s="1063"/>
      <c r="R37" s="1063"/>
      <c r="S37" s="1063"/>
      <c r="T37" s="1063"/>
      <c r="U37" s="1063"/>
      <c r="V37" s="1063"/>
      <c r="W37" s="1063"/>
      <c r="X37" s="1063"/>
      <c r="Y37" s="1063"/>
      <c r="Z37" s="1063"/>
      <c r="AA37" s="1063"/>
      <c r="AB37" s="1063"/>
      <c r="AC37" s="1063"/>
      <c r="AD37" s="1063"/>
      <c r="AE37" s="1063"/>
      <c r="AF37" s="1063"/>
      <c r="AG37" s="1063"/>
      <c r="AH37" s="1063"/>
    </row>
    <row r="38" spans="1:34" ht="15" customHeight="1">
      <c r="A38" s="1010" t="s">
        <v>522</v>
      </c>
      <c r="B38" s="1011"/>
      <c r="C38" s="1181" t="s">
        <v>674</v>
      </c>
      <c r="D38" s="1181"/>
      <c r="E38" s="1181"/>
      <c r="F38" s="1181"/>
      <c r="G38" s="1181"/>
      <c r="H38" s="1181"/>
      <c r="I38" s="1181"/>
      <c r="J38" s="1181"/>
      <c r="K38" s="1181"/>
      <c r="L38" s="1181"/>
      <c r="M38" s="1181"/>
      <c r="N38" s="1181"/>
      <c r="O38" s="1181"/>
      <c r="P38" s="1181"/>
      <c r="Q38" s="1181"/>
      <c r="R38" s="1181"/>
      <c r="S38" s="1181"/>
      <c r="T38" s="1181"/>
      <c r="U38" s="1181"/>
      <c r="V38" s="1181"/>
      <c r="W38" s="1181"/>
      <c r="X38" s="1181"/>
      <c r="Y38" s="1181"/>
      <c r="Z38" s="1181"/>
      <c r="AA38" s="1181"/>
      <c r="AB38" s="1181"/>
      <c r="AC38" s="1181"/>
      <c r="AD38" s="1181"/>
      <c r="AE38" s="1181"/>
      <c r="AF38" s="1181"/>
      <c r="AG38" s="1181"/>
      <c r="AH38" s="1181"/>
    </row>
    <row r="39" spans="1:34" ht="15" customHeight="1">
      <c r="A39" s="1012"/>
      <c r="B39" s="1013"/>
      <c r="C39" s="1181"/>
      <c r="D39" s="1181"/>
      <c r="E39" s="1181"/>
      <c r="F39" s="1181"/>
      <c r="G39" s="1181"/>
      <c r="H39" s="1181"/>
      <c r="I39" s="1181"/>
      <c r="J39" s="1181"/>
      <c r="K39" s="1181"/>
      <c r="L39" s="1181"/>
      <c r="M39" s="1181"/>
      <c r="N39" s="1181"/>
      <c r="O39" s="1181"/>
      <c r="P39" s="1181"/>
      <c r="Q39" s="1181"/>
      <c r="R39" s="1181"/>
      <c r="S39" s="1181"/>
      <c r="T39" s="1181"/>
      <c r="U39" s="1181"/>
      <c r="V39" s="1181"/>
      <c r="W39" s="1181"/>
      <c r="X39" s="1181"/>
      <c r="Y39" s="1181"/>
      <c r="Z39" s="1181"/>
      <c r="AA39" s="1181"/>
      <c r="AB39" s="1181"/>
      <c r="AC39" s="1181"/>
      <c r="AD39" s="1181"/>
      <c r="AE39" s="1181"/>
      <c r="AF39" s="1181"/>
      <c r="AG39" s="1181"/>
      <c r="AH39" s="1181"/>
    </row>
    <row r="40" spans="1:34" ht="15" customHeight="1">
      <c r="A40" s="1012"/>
      <c r="B40" s="1013"/>
      <c r="C40" s="1181"/>
      <c r="D40" s="1181"/>
      <c r="E40" s="1181"/>
      <c r="F40" s="1181"/>
      <c r="G40" s="1181"/>
      <c r="H40" s="1181"/>
      <c r="I40" s="1181"/>
      <c r="J40" s="1181"/>
      <c r="K40" s="1181"/>
      <c r="L40" s="1181"/>
      <c r="M40" s="1181"/>
      <c r="N40" s="1181"/>
      <c r="O40" s="1181"/>
      <c r="P40" s="1181"/>
      <c r="Q40" s="1181"/>
      <c r="R40" s="1181"/>
      <c r="S40" s="1181"/>
      <c r="T40" s="1181"/>
      <c r="U40" s="1181"/>
      <c r="V40" s="1181"/>
      <c r="W40" s="1181"/>
      <c r="X40" s="1181"/>
      <c r="Y40" s="1181"/>
      <c r="Z40" s="1181"/>
      <c r="AA40" s="1181"/>
      <c r="AB40" s="1181"/>
      <c r="AC40" s="1181"/>
      <c r="AD40" s="1181"/>
      <c r="AE40" s="1181"/>
      <c r="AF40" s="1181"/>
      <c r="AG40" s="1181"/>
      <c r="AH40" s="1181"/>
    </row>
    <row r="41" spans="1:34" ht="15" customHeight="1">
      <c r="A41" s="1012"/>
      <c r="B41" s="1013"/>
      <c r="C41" s="1181"/>
      <c r="D41" s="1181"/>
      <c r="E41" s="1181"/>
      <c r="F41" s="1181"/>
      <c r="G41" s="1181"/>
      <c r="H41" s="1181"/>
      <c r="I41" s="1181"/>
      <c r="J41" s="1181"/>
      <c r="K41" s="1181"/>
      <c r="L41" s="1181"/>
      <c r="M41" s="1181"/>
      <c r="N41" s="1181"/>
      <c r="O41" s="1181"/>
      <c r="P41" s="1181"/>
      <c r="Q41" s="1181"/>
      <c r="R41" s="1181"/>
      <c r="S41" s="1181"/>
      <c r="T41" s="1181"/>
      <c r="U41" s="1181"/>
      <c r="V41" s="1181"/>
      <c r="W41" s="1181"/>
      <c r="X41" s="1181"/>
      <c r="Y41" s="1181"/>
      <c r="Z41" s="1181"/>
      <c r="AA41" s="1181"/>
      <c r="AB41" s="1181"/>
      <c r="AC41" s="1181"/>
      <c r="AD41" s="1181"/>
      <c r="AE41" s="1181"/>
      <c r="AF41" s="1181"/>
      <c r="AG41" s="1181"/>
      <c r="AH41" s="1181"/>
    </row>
    <row r="42" spans="1:34" ht="15" customHeight="1">
      <c r="A42" s="1010" t="s">
        <v>521</v>
      </c>
      <c r="B42" s="1011"/>
      <c r="C42" s="1181" t="s">
        <v>675</v>
      </c>
      <c r="D42" s="1181"/>
      <c r="E42" s="1181"/>
      <c r="F42" s="1181"/>
      <c r="G42" s="1181"/>
      <c r="H42" s="1181"/>
      <c r="I42" s="1181"/>
      <c r="J42" s="1181"/>
      <c r="K42" s="1181"/>
      <c r="L42" s="1181"/>
      <c r="M42" s="1181"/>
      <c r="N42" s="1181"/>
      <c r="O42" s="1181"/>
      <c r="P42" s="1181"/>
      <c r="Q42" s="1181"/>
      <c r="R42" s="1181"/>
      <c r="S42" s="1181"/>
      <c r="T42" s="1181"/>
      <c r="U42" s="1181"/>
      <c r="V42" s="1181"/>
      <c r="W42" s="1181"/>
      <c r="X42" s="1181"/>
      <c r="Y42" s="1181"/>
      <c r="Z42" s="1181"/>
      <c r="AA42" s="1181"/>
      <c r="AB42" s="1181"/>
      <c r="AC42" s="1181"/>
      <c r="AD42" s="1181"/>
      <c r="AE42" s="1181"/>
      <c r="AF42" s="1181"/>
      <c r="AG42" s="1181"/>
      <c r="AH42" s="1181"/>
    </row>
    <row r="43" spans="1:34" ht="15" customHeight="1">
      <c r="A43" s="1012"/>
      <c r="B43" s="1013"/>
      <c r="C43" s="1181"/>
      <c r="D43" s="1181"/>
      <c r="E43" s="1181"/>
      <c r="F43" s="1181"/>
      <c r="G43" s="1181"/>
      <c r="H43" s="1181"/>
      <c r="I43" s="1181"/>
      <c r="J43" s="1181"/>
      <c r="K43" s="1181"/>
      <c r="L43" s="1181"/>
      <c r="M43" s="1181"/>
      <c r="N43" s="1181"/>
      <c r="O43" s="1181"/>
      <c r="P43" s="1181"/>
      <c r="Q43" s="1181"/>
      <c r="R43" s="1181"/>
      <c r="S43" s="1181"/>
      <c r="T43" s="1181"/>
      <c r="U43" s="1181"/>
      <c r="V43" s="1181"/>
      <c r="W43" s="1181"/>
      <c r="X43" s="1181"/>
      <c r="Y43" s="1181"/>
      <c r="Z43" s="1181"/>
      <c r="AA43" s="1181"/>
      <c r="AB43" s="1181"/>
      <c r="AC43" s="1181"/>
      <c r="AD43" s="1181"/>
      <c r="AE43" s="1181"/>
      <c r="AF43" s="1181"/>
      <c r="AG43" s="1181"/>
      <c r="AH43" s="1181"/>
    </row>
    <row r="44" spans="1:34" ht="15" customHeight="1">
      <c r="A44" s="1012"/>
      <c r="B44" s="1013"/>
      <c r="C44" s="1181"/>
      <c r="D44" s="1181"/>
      <c r="E44" s="1181"/>
      <c r="F44" s="1181"/>
      <c r="G44" s="1181"/>
      <c r="H44" s="1181"/>
      <c r="I44" s="1181"/>
      <c r="J44" s="1181"/>
      <c r="K44" s="1181"/>
      <c r="L44" s="1181"/>
      <c r="M44" s="1181"/>
      <c r="N44" s="1181"/>
      <c r="O44" s="1181"/>
      <c r="P44" s="1181"/>
      <c r="Q44" s="1181"/>
      <c r="R44" s="1181"/>
      <c r="S44" s="1181"/>
      <c r="T44" s="1181"/>
      <c r="U44" s="1181"/>
      <c r="V44" s="1181"/>
      <c r="W44" s="1181"/>
      <c r="X44" s="1181"/>
      <c r="Y44" s="1181"/>
      <c r="Z44" s="1181"/>
      <c r="AA44" s="1181"/>
      <c r="AB44" s="1181"/>
      <c r="AC44" s="1181"/>
      <c r="AD44" s="1181"/>
      <c r="AE44" s="1181"/>
      <c r="AF44" s="1181"/>
      <c r="AG44" s="1181"/>
      <c r="AH44" s="1181"/>
    </row>
    <row r="45" spans="1:34" ht="15" customHeight="1">
      <c r="A45" s="1012"/>
      <c r="B45" s="1013"/>
      <c r="C45" s="1181"/>
      <c r="D45" s="1181"/>
      <c r="E45" s="1181"/>
      <c r="F45" s="1181"/>
      <c r="G45" s="1181"/>
      <c r="H45" s="1181"/>
      <c r="I45" s="1181"/>
      <c r="J45" s="1181"/>
      <c r="K45" s="1181"/>
      <c r="L45" s="1181"/>
      <c r="M45" s="1181"/>
      <c r="N45" s="1181"/>
      <c r="O45" s="1181"/>
      <c r="P45" s="1181"/>
      <c r="Q45" s="1181"/>
      <c r="R45" s="1181"/>
      <c r="S45" s="1181"/>
      <c r="T45" s="1181"/>
      <c r="U45" s="1181"/>
      <c r="V45" s="1181"/>
      <c r="W45" s="1181"/>
      <c r="X45" s="1181"/>
      <c r="Y45" s="1181"/>
      <c r="Z45" s="1181"/>
      <c r="AA45" s="1181"/>
      <c r="AB45" s="1181"/>
      <c r="AC45" s="1181"/>
      <c r="AD45" s="1181"/>
      <c r="AE45" s="1181"/>
      <c r="AF45" s="1181"/>
      <c r="AG45" s="1181"/>
      <c r="AH45" s="1181"/>
    </row>
    <row r="46" spans="1:34" ht="15" customHeight="1">
      <c r="A46" s="1012"/>
      <c r="B46" s="1013"/>
      <c r="C46" s="1181"/>
      <c r="D46" s="1181"/>
      <c r="E46" s="1181"/>
      <c r="F46" s="1181"/>
      <c r="G46" s="1181"/>
      <c r="H46" s="1181"/>
      <c r="I46" s="1181"/>
      <c r="J46" s="1181"/>
      <c r="K46" s="1181"/>
      <c r="L46" s="1181"/>
      <c r="M46" s="1181"/>
      <c r="N46" s="1181"/>
      <c r="O46" s="1181"/>
      <c r="P46" s="1181"/>
      <c r="Q46" s="1181"/>
      <c r="R46" s="1181"/>
      <c r="S46" s="1181"/>
      <c r="T46" s="1181"/>
      <c r="U46" s="1181"/>
      <c r="V46" s="1181"/>
      <c r="W46" s="1181"/>
      <c r="X46" s="1181"/>
      <c r="Y46" s="1181"/>
      <c r="Z46" s="1181"/>
      <c r="AA46" s="1181"/>
      <c r="AB46" s="1181"/>
      <c r="AC46" s="1181"/>
      <c r="AD46" s="1181"/>
      <c r="AE46" s="1181"/>
      <c r="AF46" s="1181"/>
      <c r="AG46" s="1181"/>
      <c r="AH46" s="1181"/>
    </row>
    <row r="47" spans="1:34" ht="15" customHeight="1">
      <c r="A47" s="1010" t="s">
        <v>520</v>
      </c>
      <c r="B47" s="1011"/>
      <c r="C47" s="1064" t="s">
        <v>676</v>
      </c>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ht="15" customHeight="1">
      <c r="A48" s="1012"/>
      <c r="B48" s="1013"/>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ht="15" customHeight="1">
      <c r="A49" s="1012"/>
      <c r="B49" s="1013"/>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0" spans="1:34" ht="15" customHeight="1">
      <c r="A50" s="1012"/>
      <c r="B50" s="1013"/>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row>
    <row r="51" spans="1:34" ht="15" customHeight="1">
      <c r="A51" s="1012"/>
      <c r="B51" s="1013"/>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c r="AG51" s="1064"/>
      <c r="AH51" s="1064"/>
    </row>
    <row r="52" spans="1:34" ht="15">
      <c r="Q52" s="295"/>
    </row>
    <row r="53" spans="1:34" ht="15">
      <c r="Q53" s="295"/>
    </row>
    <row r="54" spans="1:34" s="297" customFormat="1" ht="15">
      <c r="A54" s="297" t="s">
        <v>256</v>
      </c>
    </row>
    <row r="55" spans="1:34" s="296" customFormat="1" ht="15">
      <c r="A55" s="296" t="s">
        <v>519</v>
      </c>
    </row>
    <row r="56" spans="1:34" ht="15" customHeight="1"/>
    <row r="57" spans="1:34" ht="15" customHeight="1"/>
    <row r="58" spans="1:34" ht="15" customHeight="1"/>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sheetData>
  <mergeCells count="67">
    <mergeCell ref="A38:B41"/>
    <mergeCell ref="C38:AH41"/>
    <mergeCell ref="A42:B46"/>
    <mergeCell ref="C42:AH46"/>
    <mergeCell ref="A47:B51"/>
    <mergeCell ref="C47:AH51"/>
    <mergeCell ref="A37:AH37"/>
    <mergeCell ref="A14:L14"/>
    <mergeCell ref="M14:P14"/>
    <mergeCell ref="Q14:T14"/>
    <mergeCell ref="U14:X14"/>
    <mergeCell ref="Y14:AB14"/>
    <mergeCell ref="AC14:AF14"/>
    <mergeCell ref="Y17:AA17"/>
    <mergeCell ref="Y18:AA18"/>
    <mergeCell ref="Y19:AA19"/>
    <mergeCell ref="A24:A26"/>
    <mergeCell ref="A27:A36"/>
    <mergeCell ref="A12:A13"/>
    <mergeCell ref="B12:D12"/>
    <mergeCell ref="E12:G12"/>
    <mergeCell ref="I12:J12"/>
    <mergeCell ref="K12:L12"/>
    <mergeCell ref="B13:D13"/>
    <mergeCell ref="E13:G13"/>
    <mergeCell ref="I13:J13"/>
    <mergeCell ref="K13:L13"/>
    <mergeCell ref="AH10:AH11"/>
    <mergeCell ref="A10:D11"/>
    <mergeCell ref="E10:G11"/>
    <mergeCell ref="H10:H11"/>
    <mergeCell ref="I10:J11"/>
    <mergeCell ref="K10:L11"/>
    <mergeCell ref="M10:P10"/>
    <mergeCell ref="Q10:T10"/>
    <mergeCell ref="U10:X10"/>
    <mergeCell ref="Y10:AB10"/>
    <mergeCell ref="AC10:AF10"/>
    <mergeCell ref="AG10:AG11"/>
    <mergeCell ref="A7:D8"/>
    <mergeCell ref="E7:L8"/>
    <mergeCell ref="M7:T8"/>
    <mergeCell ref="U7:AH7"/>
    <mergeCell ref="AF8:AH8"/>
    <mergeCell ref="A9:D9"/>
    <mergeCell ref="E9:L9"/>
    <mergeCell ref="M9:T9"/>
    <mergeCell ref="AF9:AH9"/>
    <mergeCell ref="Y5:AB5"/>
    <mergeCell ref="AC5:AH5"/>
    <mergeCell ref="A6:D6"/>
    <mergeCell ref="E6:L6"/>
    <mergeCell ref="M6:P6"/>
    <mergeCell ref="Q6:T6"/>
    <mergeCell ref="U6:X6"/>
    <mergeCell ref="Y6:AB6"/>
    <mergeCell ref="AC6:AH6"/>
    <mergeCell ref="A5:D5"/>
    <mergeCell ref="E5:L5"/>
    <mergeCell ref="M5:P5"/>
    <mergeCell ref="Q5:T5"/>
    <mergeCell ref="U5:X5"/>
    <mergeCell ref="A1:AF1"/>
    <mergeCell ref="AG1:AH2"/>
    <mergeCell ref="A3:AF3"/>
    <mergeCell ref="AG3:AH3"/>
    <mergeCell ref="A4:AH4"/>
  </mergeCells>
  <conditionalFormatting sqref="AH14">
    <cfRule type="colorScale" priority="1">
      <colorScale>
        <cfvo type="min"/>
        <cfvo type="percent" val="0"/>
        <cfvo type="percent" val="100"/>
        <color rgb="FFFF0000"/>
        <color rgb="FFFFFF00"/>
        <color rgb="FF00B050"/>
      </colorScale>
    </cfRule>
    <cfRule type="colorScale" priority="2">
      <colorScale>
        <cfvo type="min"/>
        <cfvo type="percentile" val="50"/>
        <cfvo type="max"/>
        <color rgb="FFF8696B"/>
        <color rgb="FFFFEB84"/>
        <color rgb="FF63BE7B"/>
      </colorScale>
    </cfRule>
    <cfRule type="cellIs" dxfId="9" priority="3" operator="between">
      <formula>0.2</formula>
      <formula>0.35</formula>
    </cfRule>
    <cfRule type="cellIs" dxfId="8" priority="4" operator="between">
      <formula>0.35</formula>
      <formula>0.4</formula>
    </cfRule>
    <cfRule type="cellIs" dxfId="7" priority="5" operator="between">
      <formula>0.15</formula>
      <formula>0.2</formula>
    </cfRule>
    <cfRule type="cellIs" dxfId="6" priority="6" operator="between">
      <formula>0.1</formula>
      <formula>0.15</formula>
    </cfRule>
    <cfRule type="cellIs" dxfId="5" priority="7" operator="lessThan">
      <formula>10%</formula>
    </cfRule>
  </conditionalFormatting>
  <pageMargins left="0.7" right="0.7" top="0.75" bottom="0.75" header="0.3" footer="0.3"/>
  <pageSetup paperSize="9" orientation="portrait"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H105"/>
  <sheetViews>
    <sheetView showGridLines="0" topLeftCell="K9" zoomScale="61" zoomScaleNormal="61" workbookViewId="0">
      <selection activeCell="AG25" sqref="AG25"/>
    </sheetView>
  </sheetViews>
  <sheetFormatPr baseColWidth="10" defaultColWidth="11.5546875" defaultRowHeight="0" customHeight="1" zeroHeight="1"/>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1.88671875"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9.88671875" style="295" customWidth="1"/>
    <col min="17" max="17" width="9.6640625" style="429" customWidth="1"/>
    <col min="18" max="16384" width="11.5546875" style="295"/>
  </cols>
  <sheetData>
    <row r="1" spans="1:34"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1286"/>
      <c r="AH1" s="1287"/>
    </row>
    <row r="2" spans="1:34" ht="15">
      <c r="Q2" s="295"/>
      <c r="AG2" s="1286"/>
      <c r="AH2" s="1287"/>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1288"/>
      <c r="AH3" s="1288"/>
    </row>
    <row r="4" spans="1:34" ht="44.2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88.5" customHeight="1">
      <c r="A6" s="966" t="s">
        <v>197</v>
      </c>
      <c r="B6" s="966"/>
      <c r="C6" s="966"/>
      <c r="D6" s="966"/>
      <c r="E6" s="967" t="s">
        <v>198</v>
      </c>
      <c r="F6" s="967"/>
      <c r="G6" s="967"/>
      <c r="H6" s="967"/>
      <c r="I6" s="967"/>
      <c r="J6" s="967"/>
      <c r="K6" s="967"/>
      <c r="L6" s="967"/>
      <c r="M6" s="967" t="s">
        <v>661</v>
      </c>
      <c r="N6" s="967"/>
      <c r="O6" s="967"/>
      <c r="P6" s="967"/>
      <c r="Q6" s="968" t="s">
        <v>210</v>
      </c>
      <c r="R6" s="968"/>
      <c r="S6" s="968"/>
      <c r="T6" s="968"/>
      <c r="U6" s="968" t="s">
        <v>211</v>
      </c>
      <c r="V6" s="968"/>
      <c r="W6" s="968"/>
      <c r="X6" s="968"/>
      <c r="Y6" s="968" t="s">
        <v>212</v>
      </c>
      <c r="Z6" s="968"/>
      <c r="AA6" s="968"/>
      <c r="AB6" s="968"/>
      <c r="AC6" s="968" t="s">
        <v>662</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1076" t="s">
        <v>603</v>
      </c>
      <c r="AG8" s="1076"/>
      <c r="AH8" s="1076"/>
    </row>
    <row r="9" spans="1:34" ht="38.25" customHeight="1">
      <c r="A9" s="959" t="s">
        <v>208</v>
      </c>
      <c r="B9" s="959"/>
      <c r="C9" s="959"/>
      <c r="D9" s="959"/>
      <c r="E9" s="960" t="s">
        <v>215</v>
      </c>
      <c r="F9" s="961"/>
      <c r="G9" s="961"/>
      <c r="H9" s="961"/>
      <c r="I9" s="961"/>
      <c r="J9" s="961"/>
      <c r="K9" s="961"/>
      <c r="L9" s="962"/>
      <c r="M9" s="963" t="s">
        <v>22</v>
      </c>
      <c r="N9" s="964"/>
      <c r="O9" s="964"/>
      <c r="P9" s="964"/>
      <c r="Q9" s="964"/>
      <c r="R9" s="964"/>
      <c r="S9" s="964"/>
      <c r="T9" s="965"/>
      <c r="U9" s="469"/>
      <c r="V9" s="464"/>
      <c r="W9" s="464"/>
      <c r="X9" s="464"/>
      <c r="Y9" s="465"/>
      <c r="Z9" s="464"/>
      <c r="AA9" s="464"/>
      <c r="AB9" s="464"/>
      <c r="AC9" s="469"/>
      <c r="AD9" s="465" t="s">
        <v>30</v>
      </c>
      <c r="AE9" s="464"/>
      <c r="AF9" s="968"/>
      <c r="AG9" s="968"/>
      <c r="AH9" s="968"/>
    </row>
    <row r="10" spans="1:34" s="301" customFormat="1" ht="15" customHeight="1">
      <c r="A10" s="1289" t="s">
        <v>500</v>
      </c>
      <c r="B10" s="1290"/>
      <c r="C10" s="1290"/>
      <c r="D10" s="1291"/>
      <c r="E10" s="1077" t="s">
        <v>530</v>
      </c>
      <c r="F10" s="1295"/>
      <c r="G10" s="1078"/>
      <c r="H10" s="1215" t="s">
        <v>10</v>
      </c>
      <c r="I10" s="1081" t="s">
        <v>529</v>
      </c>
      <c r="J10" s="1082"/>
      <c r="K10" s="1085" t="s">
        <v>528</v>
      </c>
      <c r="L10" s="1086"/>
      <c r="M10" s="987" t="s">
        <v>636</v>
      </c>
      <c r="N10" s="988"/>
      <c r="O10" s="988"/>
      <c r="P10" s="988"/>
      <c r="Q10" s="987">
        <v>2019</v>
      </c>
      <c r="R10" s="988"/>
      <c r="S10" s="988"/>
      <c r="T10" s="988"/>
      <c r="U10" s="988">
        <v>2020</v>
      </c>
      <c r="V10" s="988"/>
      <c r="W10" s="988"/>
      <c r="X10" s="988"/>
      <c r="Y10" s="988">
        <v>2021</v>
      </c>
      <c r="Z10" s="988"/>
      <c r="AA10" s="988"/>
      <c r="AB10" s="988"/>
      <c r="AC10" s="988">
        <v>2022</v>
      </c>
      <c r="AD10" s="988"/>
      <c r="AE10" s="988"/>
      <c r="AF10" s="1044"/>
      <c r="AG10" s="979" t="s">
        <v>534</v>
      </c>
      <c r="AH10" s="979" t="s">
        <v>607</v>
      </c>
    </row>
    <row r="11" spans="1:34" s="301" customFormat="1" ht="15" customHeight="1">
      <c r="A11" s="1292"/>
      <c r="B11" s="1293"/>
      <c r="C11" s="1293"/>
      <c r="D11" s="1294"/>
      <c r="E11" s="1079"/>
      <c r="F11" s="1296"/>
      <c r="G11" s="1080"/>
      <c r="H11" s="1297"/>
      <c r="I11" s="1083"/>
      <c r="J11" s="1084"/>
      <c r="K11" s="1087"/>
      <c r="L11" s="1088"/>
      <c r="M11" s="463" t="s">
        <v>23</v>
      </c>
      <c r="N11" s="463" t="s">
        <v>24</v>
      </c>
      <c r="O11" s="463" t="s">
        <v>25</v>
      </c>
      <c r="P11" s="463" t="s">
        <v>609</v>
      </c>
      <c r="Q11" s="466" t="s">
        <v>23</v>
      </c>
      <c r="R11" s="466" t="s">
        <v>24</v>
      </c>
      <c r="S11" s="466" t="s">
        <v>25</v>
      </c>
      <c r="T11" s="466" t="s">
        <v>609</v>
      </c>
      <c r="U11" s="466" t="s">
        <v>23</v>
      </c>
      <c r="V11" s="466" t="s">
        <v>24</v>
      </c>
      <c r="W11" s="466" t="s">
        <v>25</v>
      </c>
      <c r="X11" s="466" t="s">
        <v>609</v>
      </c>
      <c r="Y11" s="466" t="s">
        <v>23</v>
      </c>
      <c r="Z11" s="466" t="s">
        <v>24</v>
      </c>
      <c r="AA11" s="466" t="s">
        <v>25</v>
      </c>
      <c r="AB11" s="466" t="s">
        <v>609</v>
      </c>
      <c r="AC11" s="466" t="s">
        <v>23</v>
      </c>
      <c r="AD11" s="466" t="s">
        <v>24</v>
      </c>
      <c r="AE11" s="466" t="s">
        <v>25</v>
      </c>
      <c r="AF11" s="480" t="s">
        <v>609</v>
      </c>
      <c r="AG11" s="1156"/>
      <c r="AH11" s="1156"/>
    </row>
    <row r="12" spans="1:34" s="301" customFormat="1" ht="50.25" customHeight="1">
      <c r="A12" s="467" t="s">
        <v>606</v>
      </c>
      <c r="B12" s="1002" t="s">
        <v>677</v>
      </c>
      <c r="C12" s="1003"/>
      <c r="D12" s="1000"/>
      <c r="E12" s="1312">
        <v>100</v>
      </c>
      <c r="F12" s="1313"/>
      <c r="G12" s="1314"/>
      <c r="H12" s="467" t="s">
        <v>678</v>
      </c>
      <c r="I12" s="1002" t="s">
        <v>679</v>
      </c>
      <c r="J12" s="1000"/>
      <c r="K12" s="1233" t="s">
        <v>680</v>
      </c>
      <c r="L12" s="1234"/>
      <c r="M12" s="303">
        <v>0</v>
      </c>
      <c r="N12" s="303">
        <v>0</v>
      </c>
      <c r="O12" s="303">
        <v>50</v>
      </c>
      <c r="P12" s="401">
        <f>SUM(M12:O12)</f>
        <v>50</v>
      </c>
      <c r="Q12" s="578"/>
      <c r="R12" s="393"/>
      <c r="S12" s="393"/>
      <c r="T12" s="627">
        <f>SUM(Q12:S12)</f>
        <v>0</v>
      </c>
      <c r="U12" s="393"/>
      <c r="V12" s="393"/>
      <c r="W12" s="393"/>
      <c r="X12" s="627">
        <f>SUM(U12:W12)</f>
        <v>0</v>
      </c>
      <c r="Y12" s="393"/>
      <c r="Z12" s="393"/>
      <c r="AA12" s="393"/>
      <c r="AB12" s="627">
        <f>SUM(Y12:AA12)</f>
        <v>0</v>
      </c>
      <c r="AC12" s="393"/>
      <c r="AD12" s="393"/>
      <c r="AE12" s="393"/>
      <c r="AF12" s="627">
        <f>SUM(AC12:AE12)</f>
        <v>0</v>
      </c>
      <c r="AG12" s="628">
        <f>+P12+T12+X12+AB12+AF12</f>
        <v>50</v>
      </c>
      <c r="AH12" s="539">
        <f>AG12/E12</f>
        <v>0.5</v>
      </c>
    </row>
    <row r="13" spans="1:34" ht="19.5">
      <c r="A13" s="1201" t="s">
        <v>527</v>
      </c>
      <c r="B13" s="1201"/>
      <c r="C13" s="1201"/>
      <c r="D13" s="1201"/>
      <c r="E13" s="1201"/>
      <c r="F13" s="1201"/>
      <c r="G13" s="1201"/>
      <c r="H13" s="1201"/>
      <c r="I13" s="1201"/>
      <c r="J13" s="1201"/>
      <c r="K13" s="1201"/>
      <c r="L13" s="1201"/>
      <c r="M13" s="1141">
        <f>((P12/$E$12)/COUNT(P12:P12))</f>
        <v>0.5</v>
      </c>
      <c r="N13" s="1142"/>
      <c r="O13" s="1142"/>
      <c r="P13" s="1143"/>
      <c r="Q13" s="1141">
        <f t="shared" ref="Q13" si="0">((T12/$E$12)/COUNT(T12:T12))</f>
        <v>0</v>
      </c>
      <c r="R13" s="1142"/>
      <c r="S13" s="1142"/>
      <c r="T13" s="1143"/>
      <c r="U13" s="1141">
        <f t="shared" ref="U13" si="1">((X12/$E$12)/COUNT(X12:X12))</f>
        <v>0</v>
      </c>
      <c r="V13" s="1142"/>
      <c r="W13" s="1142"/>
      <c r="X13" s="1143"/>
      <c r="Y13" s="1141">
        <f t="shared" ref="Y13" si="2">((AB12/$E$12)/COUNT(AB12:AB12))</f>
        <v>0</v>
      </c>
      <c r="Z13" s="1142"/>
      <c r="AA13" s="1142"/>
      <c r="AB13" s="1143"/>
      <c r="AC13" s="1141">
        <f t="shared" ref="AC13" si="3">((AF12/$E$12)/COUNT(AF12:AF12))</f>
        <v>0</v>
      </c>
      <c r="AD13" s="1142"/>
      <c r="AE13" s="1142"/>
      <c r="AF13" s="1143"/>
      <c r="AG13" s="497">
        <f>SUM(M13:AF13)</f>
        <v>0.5</v>
      </c>
      <c r="AH13" s="379">
        <f>AVERAGE(AH12)</f>
        <v>0.5</v>
      </c>
    </row>
    <row r="14" spans="1:34" ht="15"/>
    <row r="15" spans="1:34" ht="15">
      <c r="A15" s="439" t="s">
        <v>627</v>
      </c>
      <c r="B15" s="439" t="s">
        <v>607</v>
      </c>
      <c r="C15" s="440"/>
      <c r="Q15" s="295"/>
      <c r="AB15" s="441">
        <v>2018</v>
      </c>
      <c r="AC15" s="441">
        <v>2019</v>
      </c>
      <c r="AD15" s="441">
        <v>2020</v>
      </c>
      <c r="AE15" s="441">
        <v>2021</v>
      </c>
      <c r="AF15" s="441">
        <v>2022</v>
      </c>
    </row>
    <row r="16" spans="1:34" ht="15.75" customHeight="1">
      <c r="A16" s="490">
        <v>2018</v>
      </c>
      <c r="B16" s="502">
        <f>M13</f>
        <v>0.5</v>
      </c>
      <c r="C16" s="1315"/>
      <c r="D16" s="1315"/>
      <c r="E16" s="1316"/>
      <c r="F16" s="1316"/>
      <c r="G16" s="1315"/>
      <c r="H16" s="1315"/>
      <c r="Q16" s="295"/>
      <c r="Y16" s="1099" t="s">
        <v>526</v>
      </c>
      <c r="Z16" s="1100"/>
      <c r="AA16" s="1101"/>
      <c r="AB16" s="630" t="s">
        <v>961</v>
      </c>
      <c r="AC16" s="300" t="s">
        <v>962</v>
      </c>
      <c r="AD16" s="300" t="s">
        <v>963</v>
      </c>
      <c r="AE16" s="300" t="s">
        <v>964</v>
      </c>
      <c r="AF16" s="300" t="s">
        <v>965</v>
      </c>
    </row>
    <row r="17" spans="1:32" ht="15.75" customHeight="1">
      <c r="A17" s="490">
        <v>2019</v>
      </c>
      <c r="B17" s="502">
        <f>Q13</f>
        <v>0</v>
      </c>
      <c r="C17" s="1315"/>
      <c r="D17" s="1315"/>
      <c r="E17" s="1316"/>
      <c r="F17" s="1316"/>
      <c r="G17" s="1315"/>
      <c r="H17" s="1315"/>
      <c r="Q17" s="295"/>
      <c r="Y17" s="1102" t="s">
        <v>525</v>
      </c>
      <c r="Z17" s="1103"/>
      <c r="AA17" s="1104"/>
      <c r="AB17" s="299" t="s">
        <v>966</v>
      </c>
      <c r="AC17" s="631" t="s">
        <v>967</v>
      </c>
      <c r="AD17" s="299" t="s">
        <v>968</v>
      </c>
      <c r="AE17" s="299" t="s">
        <v>969</v>
      </c>
      <c r="AF17" s="299" t="s">
        <v>970</v>
      </c>
    </row>
    <row r="18" spans="1:32" ht="15.75" customHeight="1">
      <c r="A18" s="490">
        <v>2020</v>
      </c>
      <c r="B18" s="502">
        <f>U13</f>
        <v>0</v>
      </c>
      <c r="C18" s="1315"/>
      <c r="D18" s="1315"/>
      <c r="E18" s="1316"/>
      <c r="F18" s="1316"/>
      <c r="G18" s="1315"/>
      <c r="H18" s="1315"/>
      <c r="Q18" s="295"/>
      <c r="Y18" s="1090" t="s">
        <v>524</v>
      </c>
      <c r="Z18" s="1091"/>
      <c r="AA18" s="1092"/>
      <c r="AB18" s="632" t="s">
        <v>523</v>
      </c>
      <c r="AC18" s="298" t="s">
        <v>961</v>
      </c>
      <c r="AD18" s="298" t="s">
        <v>962</v>
      </c>
      <c r="AE18" s="298" t="s">
        <v>963</v>
      </c>
      <c r="AF18" s="298" t="s">
        <v>964</v>
      </c>
    </row>
    <row r="19" spans="1:32" ht="19.5" customHeight="1">
      <c r="A19" s="380">
        <v>2021</v>
      </c>
      <c r="B19" s="505">
        <f>Y13</f>
        <v>0</v>
      </c>
      <c r="C19" s="357"/>
      <c r="D19" s="1116"/>
      <c r="E19" s="1116"/>
      <c r="F19" s="1116"/>
      <c r="G19" s="1116"/>
      <c r="H19" s="1116"/>
      <c r="I19" s="1116"/>
      <c r="J19" s="1116"/>
      <c r="K19" s="1116"/>
      <c r="L19" s="1116"/>
      <c r="M19" s="1116"/>
      <c r="N19" s="1116"/>
      <c r="O19" s="1116"/>
      <c r="P19" s="1116"/>
      <c r="Q19" s="295"/>
    </row>
    <row r="20" spans="1:32" ht="19.5" customHeight="1">
      <c r="A20" s="380">
        <v>2022</v>
      </c>
      <c r="B20" s="505">
        <f>AC13</f>
        <v>0</v>
      </c>
      <c r="C20" s="358"/>
      <c r="D20" s="1116"/>
      <c r="E20" s="1116"/>
      <c r="F20" s="1116"/>
      <c r="G20" s="1116"/>
      <c r="H20" s="1116"/>
      <c r="I20" s="1116"/>
      <c r="J20" s="1116"/>
      <c r="K20" s="1116"/>
      <c r="L20" s="1116"/>
      <c r="M20" s="1116"/>
      <c r="N20" s="1116"/>
      <c r="O20" s="1116"/>
      <c r="P20" s="1116"/>
      <c r="Q20" s="295"/>
    </row>
    <row r="21" spans="1:32" ht="19.5" customHeight="1">
      <c r="A21" s="380"/>
      <c r="B21" s="366"/>
      <c r="C21" s="358"/>
      <c r="D21" s="1116"/>
      <c r="E21" s="1116"/>
      <c r="F21" s="1116"/>
      <c r="G21" s="1116"/>
      <c r="H21" s="1116"/>
      <c r="I21" s="1116"/>
      <c r="J21" s="1116"/>
      <c r="K21" s="1116"/>
      <c r="L21" s="1116"/>
      <c r="M21" s="1116"/>
      <c r="N21" s="1116"/>
      <c r="O21" s="1116"/>
      <c r="P21" s="1116"/>
      <c r="Q21" s="295"/>
    </row>
    <row r="22" spans="1:32" ht="19.5" customHeight="1">
      <c r="A22" s="410"/>
      <c r="B22" s="403"/>
      <c r="C22" s="358"/>
      <c r="D22" s="1116"/>
      <c r="E22" s="1116"/>
      <c r="F22" s="1116"/>
      <c r="G22" s="1116"/>
      <c r="H22" s="1116"/>
      <c r="I22" s="1116"/>
      <c r="J22" s="1116"/>
      <c r="K22" s="1116"/>
      <c r="L22" s="1116"/>
      <c r="M22" s="1116"/>
      <c r="N22" s="1116"/>
      <c r="O22" s="1116"/>
      <c r="P22" s="1116"/>
      <c r="Q22" s="295"/>
    </row>
    <row r="23" spans="1:32" ht="19.5" customHeight="1">
      <c r="A23" s="410"/>
      <c r="B23" s="403"/>
      <c r="C23" s="358"/>
      <c r="D23" s="1116"/>
      <c r="E23" s="1116"/>
      <c r="F23" s="1116"/>
      <c r="G23" s="1116"/>
      <c r="H23" s="1116"/>
      <c r="I23" s="1116"/>
      <c r="J23" s="1116"/>
      <c r="K23" s="1116"/>
      <c r="L23" s="1116"/>
      <c r="M23" s="1116"/>
      <c r="N23" s="1116"/>
      <c r="O23" s="1116"/>
      <c r="P23" s="1116"/>
      <c r="Q23" s="295"/>
    </row>
    <row r="24" spans="1:32" ht="19.5" customHeight="1">
      <c r="A24" s="410"/>
      <c r="B24" s="403"/>
      <c r="C24" s="358"/>
      <c r="D24" s="1116"/>
      <c r="E24" s="1116"/>
      <c r="F24" s="1116"/>
      <c r="G24" s="1116"/>
      <c r="H24" s="1116"/>
      <c r="I24" s="1116"/>
      <c r="J24" s="1116"/>
      <c r="K24" s="1116"/>
      <c r="L24" s="1116"/>
      <c r="M24" s="1116"/>
      <c r="N24" s="1116"/>
      <c r="O24" s="1116"/>
      <c r="P24" s="1116"/>
      <c r="Q24" s="295"/>
    </row>
    <row r="25" spans="1:32" ht="19.5" customHeight="1">
      <c r="A25" s="410"/>
      <c r="B25" s="403"/>
      <c r="C25" s="358"/>
      <c r="D25" s="1116"/>
      <c r="E25" s="1116"/>
      <c r="F25" s="1116"/>
      <c r="G25" s="1116"/>
      <c r="H25" s="1116"/>
      <c r="I25" s="1116"/>
      <c r="J25" s="1116"/>
      <c r="K25" s="1116"/>
      <c r="L25" s="1116"/>
      <c r="M25" s="1116"/>
      <c r="N25" s="1116"/>
      <c r="O25" s="1116"/>
      <c r="P25" s="1116"/>
      <c r="Q25" s="295"/>
    </row>
    <row r="26" spans="1:32" ht="19.5" customHeight="1">
      <c r="A26" s="410"/>
      <c r="B26" s="403"/>
      <c r="C26" s="358"/>
      <c r="D26" s="1116"/>
      <c r="E26" s="1116"/>
      <c r="F26" s="1116"/>
      <c r="G26" s="1116"/>
      <c r="H26" s="1116"/>
      <c r="I26" s="1116"/>
      <c r="J26" s="1116"/>
      <c r="K26" s="1116"/>
      <c r="L26" s="1116"/>
      <c r="M26" s="1116"/>
      <c r="N26" s="1116"/>
      <c r="O26" s="1116"/>
      <c r="P26" s="1116"/>
      <c r="Q26" s="295"/>
    </row>
    <row r="27" spans="1:32" ht="19.5" customHeight="1">
      <c r="A27" s="410"/>
      <c r="B27" s="403"/>
      <c r="C27" s="358"/>
      <c r="D27" s="403"/>
      <c r="E27" s="403"/>
      <c r="F27" s="403"/>
      <c r="G27" s="403"/>
      <c r="H27" s="403"/>
      <c r="I27" s="403"/>
      <c r="J27" s="403"/>
      <c r="K27" s="403"/>
      <c r="L27" s="403"/>
      <c r="M27" s="403"/>
      <c r="N27" s="403"/>
      <c r="O27" s="403"/>
      <c r="P27" s="403"/>
      <c r="Q27" s="295"/>
    </row>
    <row r="28" spans="1:32" ht="19.5" customHeight="1">
      <c r="A28" s="410"/>
      <c r="B28" s="403"/>
      <c r="C28" s="358"/>
      <c r="D28" s="403"/>
      <c r="E28" s="403"/>
      <c r="F28" s="403"/>
      <c r="G28" s="403"/>
      <c r="H28" s="403"/>
      <c r="I28" s="403"/>
      <c r="J28" s="403"/>
      <c r="K28" s="403"/>
      <c r="L28" s="403"/>
      <c r="M28" s="403"/>
      <c r="N28" s="403"/>
      <c r="O28" s="403"/>
      <c r="P28" s="403"/>
      <c r="Q28" s="295"/>
    </row>
    <row r="29" spans="1:32" ht="19.5" customHeight="1">
      <c r="A29" s="410"/>
      <c r="B29" s="403"/>
      <c r="C29" s="358"/>
      <c r="D29" s="403"/>
      <c r="E29" s="403"/>
      <c r="F29" s="403"/>
      <c r="G29" s="403"/>
      <c r="H29" s="403"/>
      <c r="I29" s="403"/>
      <c r="J29" s="403"/>
      <c r="K29" s="403"/>
      <c r="L29" s="403"/>
      <c r="M29" s="403"/>
      <c r="N29" s="403"/>
      <c r="O29" s="403"/>
      <c r="P29" s="403"/>
      <c r="Q29" s="295"/>
    </row>
    <row r="30" spans="1:32" ht="19.5" customHeight="1">
      <c r="A30" s="410"/>
      <c r="B30" s="403"/>
      <c r="C30" s="358"/>
      <c r="D30" s="403"/>
      <c r="E30" s="403"/>
      <c r="F30" s="403"/>
      <c r="G30" s="403"/>
      <c r="H30" s="403"/>
      <c r="I30" s="403"/>
      <c r="J30" s="403"/>
      <c r="K30" s="403"/>
      <c r="L30" s="403"/>
      <c r="M30" s="403"/>
      <c r="N30" s="403"/>
      <c r="O30" s="403"/>
      <c r="P30" s="403"/>
      <c r="Q30" s="295"/>
    </row>
    <row r="31" spans="1:32" ht="19.5" customHeight="1">
      <c r="A31" s="410"/>
      <c r="B31" s="403"/>
      <c r="C31" s="358"/>
      <c r="D31" s="403"/>
      <c r="E31" s="403"/>
      <c r="F31" s="403"/>
      <c r="G31" s="403"/>
      <c r="H31" s="403"/>
      <c r="I31" s="403"/>
      <c r="J31" s="403"/>
      <c r="K31" s="403"/>
      <c r="L31" s="403"/>
      <c r="M31" s="403"/>
      <c r="N31" s="403"/>
      <c r="O31" s="403"/>
      <c r="P31" s="403"/>
      <c r="Q31" s="295"/>
    </row>
    <row r="32" spans="1:32" ht="19.5" customHeight="1">
      <c r="A32" s="410"/>
      <c r="B32" s="403"/>
      <c r="C32" s="358"/>
      <c r="D32" s="403"/>
      <c r="E32" s="403"/>
      <c r="F32" s="403"/>
      <c r="G32" s="403"/>
      <c r="H32" s="403"/>
      <c r="I32" s="403"/>
      <c r="J32" s="403"/>
      <c r="K32" s="403"/>
      <c r="L32" s="403"/>
      <c r="M32" s="403"/>
      <c r="N32" s="403"/>
      <c r="O32" s="403"/>
      <c r="P32" s="403"/>
      <c r="Q32" s="295"/>
    </row>
    <row r="33" spans="1:34" ht="15">
      <c r="A33" s="1062" t="s">
        <v>608</v>
      </c>
      <c r="B33" s="1063"/>
      <c r="C33" s="1063"/>
      <c r="D33" s="1063"/>
      <c r="E33" s="1063"/>
      <c r="F33" s="1063"/>
      <c r="G33" s="1063"/>
      <c r="H33" s="1063"/>
      <c r="I33" s="1063"/>
      <c r="J33" s="1063"/>
      <c r="K33" s="1063"/>
      <c r="L33" s="1063"/>
      <c r="M33" s="1063"/>
      <c r="N33" s="1063"/>
      <c r="O33" s="1063"/>
      <c r="P33" s="1063"/>
      <c r="Q33" s="1063"/>
      <c r="R33" s="1063"/>
      <c r="S33" s="1063"/>
      <c r="T33" s="1063"/>
      <c r="U33" s="1063"/>
      <c r="V33" s="1063"/>
      <c r="W33" s="1063"/>
      <c r="X33" s="1063"/>
      <c r="Y33" s="1063"/>
      <c r="Z33" s="1063"/>
      <c r="AA33" s="1063"/>
      <c r="AB33" s="1063"/>
      <c r="AC33" s="1063"/>
      <c r="AD33" s="1063"/>
      <c r="AE33" s="1063"/>
      <c r="AF33" s="1063"/>
      <c r="AG33" s="1063"/>
      <c r="AH33" s="1063"/>
    </row>
    <row r="34" spans="1:34" ht="15" customHeight="1">
      <c r="A34" s="1274" t="s">
        <v>522</v>
      </c>
      <c r="B34" s="1274"/>
      <c r="C34" s="1191"/>
      <c r="D34" s="1191"/>
      <c r="E34" s="1191"/>
      <c r="F34" s="1191"/>
      <c r="G34" s="1191"/>
      <c r="H34" s="1191"/>
      <c r="I34" s="1191"/>
      <c r="J34" s="1191"/>
      <c r="K34" s="1191"/>
      <c r="L34" s="1191"/>
      <c r="M34" s="1191"/>
      <c r="N34" s="1191"/>
      <c r="O34" s="1191"/>
      <c r="P34" s="1191"/>
      <c r="Q34" s="1191"/>
      <c r="R34" s="1191"/>
      <c r="S34" s="1191"/>
      <c r="T34" s="1191"/>
      <c r="U34" s="1191"/>
      <c r="V34" s="1191"/>
      <c r="W34" s="1191"/>
      <c r="X34" s="1191"/>
      <c r="Y34" s="1191"/>
      <c r="Z34" s="1191"/>
      <c r="AA34" s="1191"/>
      <c r="AB34" s="1191"/>
      <c r="AC34" s="1191"/>
      <c r="AD34" s="1191"/>
      <c r="AE34" s="1191"/>
      <c r="AF34" s="1191"/>
      <c r="AG34" s="1191"/>
      <c r="AH34" s="1191"/>
    </row>
    <row r="35" spans="1:34" ht="15" customHeight="1">
      <c r="A35" s="1275"/>
      <c r="B35" s="1275"/>
      <c r="C35" s="1191"/>
      <c r="D35" s="1191"/>
      <c r="E35" s="1191"/>
      <c r="F35" s="1191"/>
      <c r="G35" s="1191"/>
      <c r="H35" s="1191"/>
      <c r="I35" s="1191"/>
      <c r="J35" s="1191"/>
      <c r="K35" s="1191"/>
      <c r="L35" s="1191"/>
      <c r="M35" s="1191"/>
      <c r="N35" s="1191"/>
      <c r="O35" s="1191"/>
      <c r="P35" s="1191"/>
      <c r="Q35" s="1191"/>
      <c r="R35" s="1191"/>
      <c r="S35" s="1191"/>
      <c r="T35" s="1191"/>
      <c r="U35" s="1191"/>
      <c r="V35" s="1191"/>
      <c r="W35" s="1191"/>
      <c r="X35" s="1191"/>
      <c r="Y35" s="1191"/>
      <c r="Z35" s="1191"/>
      <c r="AA35" s="1191"/>
      <c r="AB35" s="1191"/>
      <c r="AC35" s="1191"/>
      <c r="AD35" s="1191"/>
      <c r="AE35" s="1191"/>
      <c r="AF35" s="1191"/>
      <c r="AG35" s="1191"/>
      <c r="AH35" s="1191"/>
    </row>
    <row r="36" spans="1:34" ht="15" customHeight="1">
      <c r="A36" s="1307"/>
      <c r="B36" s="1307"/>
      <c r="C36" s="1191"/>
      <c r="D36" s="1191"/>
      <c r="E36" s="1191"/>
      <c r="F36" s="1191"/>
      <c r="G36" s="1191"/>
      <c r="H36" s="1191"/>
      <c r="I36" s="1191"/>
      <c r="J36" s="1191"/>
      <c r="K36" s="1191"/>
      <c r="L36" s="1191"/>
      <c r="M36" s="1191"/>
      <c r="N36" s="1191"/>
      <c r="O36" s="1191"/>
      <c r="P36" s="1191"/>
      <c r="Q36" s="1191"/>
      <c r="R36" s="1191"/>
      <c r="S36" s="1191"/>
      <c r="T36" s="1191"/>
      <c r="U36" s="1191"/>
      <c r="V36" s="1191"/>
      <c r="W36" s="1191"/>
      <c r="X36" s="1191"/>
      <c r="Y36" s="1191"/>
      <c r="Z36" s="1191"/>
      <c r="AA36" s="1191"/>
      <c r="AB36" s="1191"/>
      <c r="AC36" s="1191"/>
      <c r="AD36" s="1191"/>
      <c r="AE36" s="1191"/>
      <c r="AF36" s="1191"/>
      <c r="AG36" s="1191"/>
      <c r="AH36" s="1191"/>
    </row>
    <row r="37" spans="1:34" ht="15" customHeight="1">
      <c r="A37" s="1010" t="s">
        <v>521</v>
      </c>
      <c r="B37" s="1274"/>
      <c r="C37" s="1181" t="s">
        <v>681</v>
      </c>
      <c r="D37" s="1181"/>
      <c r="E37" s="1181"/>
      <c r="F37" s="1181"/>
      <c r="G37" s="1181"/>
      <c r="H37" s="1181"/>
      <c r="I37" s="1181"/>
      <c r="J37" s="1181"/>
      <c r="K37" s="1181"/>
      <c r="L37" s="1181"/>
      <c r="M37" s="1181"/>
      <c r="N37" s="1181"/>
      <c r="O37" s="1181"/>
      <c r="P37" s="1181"/>
      <c r="Q37" s="1181"/>
      <c r="R37" s="1181"/>
      <c r="S37" s="1181"/>
      <c r="T37" s="1181"/>
      <c r="U37" s="1181"/>
      <c r="V37" s="1181"/>
      <c r="W37" s="1181"/>
      <c r="X37" s="1181"/>
      <c r="Y37" s="1181"/>
      <c r="Z37" s="1181"/>
      <c r="AA37" s="1181"/>
      <c r="AB37" s="1181"/>
      <c r="AC37" s="1181"/>
      <c r="AD37" s="1181"/>
      <c r="AE37" s="1181"/>
      <c r="AF37" s="1181"/>
      <c r="AG37" s="1181"/>
      <c r="AH37" s="1181"/>
    </row>
    <row r="38" spans="1:34" ht="15" customHeight="1">
      <c r="A38" s="1012"/>
      <c r="B38" s="1275"/>
      <c r="C38" s="1181"/>
      <c r="D38" s="1181"/>
      <c r="E38" s="1181"/>
      <c r="F38" s="1181"/>
      <c r="G38" s="1181"/>
      <c r="H38" s="1181"/>
      <c r="I38" s="1181"/>
      <c r="J38" s="1181"/>
      <c r="K38" s="1181"/>
      <c r="L38" s="1181"/>
      <c r="M38" s="1181"/>
      <c r="N38" s="1181"/>
      <c r="O38" s="1181"/>
      <c r="P38" s="1181"/>
      <c r="Q38" s="1181"/>
      <c r="R38" s="1181"/>
      <c r="S38" s="1181"/>
      <c r="T38" s="1181"/>
      <c r="U38" s="1181"/>
      <c r="V38" s="1181"/>
      <c r="W38" s="1181"/>
      <c r="X38" s="1181"/>
      <c r="Y38" s="1181"/>
      <c r="Z38" s="1181"/>
      <c r="AA38" s="1181"/>
      <c r="AB38" s="1181"/>
      <c r="AC38" s="1181"/>
      <c r="AD38" s="1181"/>
      <c r="AE38" s="1181"/>
      <c r="AF38" s="1181"/>
      <c r="AG38" s="1181"/>
      <c r="AH38" s="1181"/>
    </row>
    <row r="39" spans="1:34" ht="15" customHeight="1">
      <c r="A39" s="1012"/>
      <c r="B39" s="1275"/>
      <c r="C39" s="1181"/>
      <c r="D39" s="1181"/>
      <c r="E39" s="1181"/>
      <c r="F39" s="1181"/>
      <c r="G39" s="1181"/>
      <c r="H39" s="1181"/>
      <c r="I39" s="1181"/>
      <c r="J39" s="1181"/>
      <c r="K39" s="1181"/>
      <c r="L39" s="1181"/>
      <c r="M39" s="1181"/>
      <c r="N39" s="1181"/>
      <c r="O39" s="1181"/>
      <c r="P39" s="1181"/>
      <c r="Q39" s="1181"/>
      <c r="R39" s="1181"/>
      <c r="S39" s="1181"/>
      <c r="T39" s="1181"/>
      <c r="U39" s="1181"/>
      <c r="V39" s="1181"/>
      <c r="W39" s="1181"/>
      <c r="X39" s="1181"/>
      <c r="Y39" s="1181"/>
      <c r="Z39" s="1181"/>
      <c r="AA39" s="1181"/>
      <c r="AB39" s="1181"/>
      <c r="AC39" s="1181"/>
      <c r="AD39" s="1181"/>
      <c r="AE39" s="1181"/>
      <c r="AF39" s="1181"/>
      <c r="AG39" s="1181"/>
      <c r="AH39" s="1181"/>
    </row>
    <row r="40" spans="1:34" ht="15" customHeight="1">
      <c r="A40" s="1012"/>
      <c r="B40" s="1275"/>
      <c r="C40" s="1181"/>
      <c r="D40" s="1181"/>
      <c r="E40" s="1181"/>
      <c r="F40" s="1181"/>
      <c r="G40" s="1181"/>
      <c r="H40" s="1181"/>
      <c r="I40" s="1181"/>
      <c r="J40" s="1181"/>
      <c r="K40" s="1181"/>
      <c r="L40" s="1181"/>
      <c r="M40" s="1181"/>
      <c r="N40" s="1181"/>
      <c r="O40" s="1181"/>
      <c r="P40" s="1181"/>
      <c r="Q40" s="1181"/>
      <c r="R40" s="1181"/>
      <c r="S40" s="1181"/>
      <c r="T40" s="1181"/>
      <c r="U40" s="1181"/>
      <c r="V40" s="1181"/>
      <c r="W40" s="1181"/>
      <c r="X40" s="1181"/>
      <c r="Y40" s="1181"/>
      <c r="Z40" s="1181"/>
      <c r="AA40" s="1181"/>
      <c r="AB40" s="1181"/>
      <c r="AC40" s="1181"/>
      <c r="AD40" s="1181"/>
      <c r="AE40" s="1181"/>
      <c r="AF40" s="1181"/>
      <c r="AG40" s="1181"/>
      <c r="AH40" s="1181"/>
    </row>
    <row r="41" spans="1:34" ht="15" customHeight="1">
      <c r="A41" s="1010" t="s">
        <v>520</v>
      </c>
      <c r="B41" s="1011"/>
      <c r="C41" s="1064" t="s">
        <v>682</v>
      </c>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row>
    <row r="42" spans="1:34" ht="15" customHeight="1">
      <c r="A42" s="1012"/>
      <c r="B42" s="1013"/>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row>
    <row r="43" spans="1:34" ht="15" customHeight="1">
      <c r="A43" s="1012"/>
      <c r="B43" s="1013"/>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row>
    <row r="44" spans="1:34" ht="15" customHeight="1">
      <c r="A44" s="1012"/>
      <c r="B44" s="1013"/>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row>
    <row r="45" spans="1:34" ht="15" customHeight="1">
      <c r="A45" s="1012"/>
      <c r="B45" s="1013"/>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ht="15">
      <c r="Q46" s="295"/>
    </row>
    <row r="47" spans="1:34" ht="15">
      <c r="Q47" s="295"/>
    </row>
    <row r="48" spans="1:34" s="297" customFormat="1" ht="15">
      <c r="A48" s="297" t="s">
        <v>256</v>
      </c>
    </row>
    <row r="49" spans="1:1" s="296" customFormat="1" ht="15">
      <c r="A49" s="296" t="s">
        <v>519</v>
      </c>
    </row>
    <row r="50" spans="1:1" ht="15" customHeight="1"/>
    <row r="51" spans="1:1" ht="15" customHeight="1"/>
    <row r="52" spans="1:1" ht="15" customHeight="1"/>
    <row r="53" spans="1:1" ht="15" customHeight="1"/>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64">
    <mergeCell ref="A41:B45"/>
    <mergeCell ref="C41:AH45"/>
    <mergeCell ref="D19:P26"/>
    <mergeCell ref="A33:AH33"/>
    <mergeCell ref="A34:B36"/>
    <mergeCell ref="C34:AH36"/>
    <mergeCell ref="A37:B40"/>
    <mergeCell ref="C37:AH40"/>
    <mergeCell ref="Q13:T13"/>
    <mergeCell ref="U13:X13"/>
    <mergeCell ref="Y13:AB13"/>
    <mergeCell ref="AC13:AF13"/>
    <mergeCell ref="C16:D18"/>
    <mergeCell ref="E16:F18"/>
    <mergeCell ref="G16:H18"/>
    <mergeCell ref="Y16:AA16"/>
    <mergeCell ref="Y17:AA17"/>
    <mergeCell ref="Y18:AA18"/>
    <mergeCell ref="M13:P13"/>
    <mergeCell ref="B12:D12"/>
    <mergeCell ref="E12:G12"/>
    <mergeCell ref="I12:J12"/>
    <mergeCell ref="K12:L12"/>
    <mergeCell ref="A13:L13"/>
    <mergeCell ref="AH10:AH11"/>
    <mergeCell ref="A10:D11"/>
    <mergeCell ref="E10:G11"/>
    <mergeCell ref="H10:H11"/>
    <mergeCell ref="I10:J11"/>
    <mergeCell ref="K10:L11"/>
    <mergeCell ref="M10:P10"/>
    <mergeCell ref="Q10:T10"/>
    <mergeCell ref="U10:X10"/>
    <mergeCell ref="Y10:AB10"/>
    <mergeCell ref="AC10:AF10"/>
    <mergeCell ref="AG10:AG11"/>
    <mergeCell ref="A7:D8"/>
    <mergeCell ref="E7:L8"/>
    <mergeCell ref="M7:T8"/>
    <mergeCell ref="U7:AH7"/>
    <mergeCell ref="AF8:AH8"/>
    <mergeCell ref="A9:D9"/>
    <mergeCell ref="E9:L9"/>
    <mergeCell ref="M9:T9"/>
    <mergeCell ref="AF9:AH9"/>
    <mergeCell ref="Y5:AB5"/>
    <mergeCell ref="AC5:AH5"/>
    <mergeCell ref="A6:D6"/>
    <mergeCell ref="E6:L6"/>
    <mergeCell ref="M6:P6"/>
    <mergeCell ref="Q6:T6"/>
    <mergeCell ref="U6:X6"/>
    <mergeCell ref="Y6:AB6"/>
    <mergeCell ref="AC6:AH6"/>
    <mergeCell ref="A5:D5"/>
    <mergeCell ref="E5:L5"/>
    <mergeCell ref="M5:P5"/>
    <mergeCell ref="Q5:T5"/>
    <mergeCell ref="U5:X5"/>
    <mergeCell ref="A1:AF1"/>
    <mergeCell ref="AG1:AH2"/>
    <mergeCell ref="A3:AF3"/>
    <mergeCell ref="AG3:AH3"/>
    <mergeCell ref="A4:AH4"/>
  </mergeCells>
  <conditionalFormatting sqref="AH13">
    <cfRule type="colorScale" priority="1">
      <colorScale>
        <cfvo type="min"/>
        <cfvo type="percent" val="0"/>
        <cfvo type="percent" val="100"/>
        <color rgb="FFFF0000"/>
        <color rgb="FFFFFF00"/>
        <color rgb="FF00B050"/>
      </colorScale>
    </cfRule>
    <cfRule type="colorScale" priority="2">
      <colorScale>
        <cfvo type="min"/>
        <cfvo type="percentile" val="50"/>
        <cfvo type="max"/>
        <color rgb="FFF8696B"/>
        <color rgb="FFFFEB84"/>
        <color rgb="FF63BE7B"/>
      </colorScale>
    </cfRule>
    <cfRule type="cellIs" dxfId="4" priority="3" operator="between">
      <formula>0.2</formula>
      <formula>0.35</formula>
    </cfRule>
    <cfRule type="cellIs" dxfId="3" priority="4" operator="between">
      <formula>0.35</formula>
      <formula>0.4</formula>
    </cfRule>
    <cfRule type="cellIs" dxfId="2" priority="5" operator="between">
      <formula>0.15</formula>
      <formula>0.2</formula>
    </cfRule>
    <cfRule type="cellIs" dxfId="1" priority="6" operator="between">
      <formula>0.1</formula>
      <formula>0.15</formula>
    </cfRule>
    <cfRule type="cellIs" dxfId="0" priority="7" operator="lessThan">
      <formula>10%</formula>
    </cfRule>
  </conditionalFormatting>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H103"/>
  <sheetViews>
    <sheetView showGridLines="0" topLeftCell="D1" zoomScale="49" zoomScaleNormal="49" workbookViewId="0">
      <selection activeCell="Z24" sqref="Z24"/>
    </sheetView>
  </sheetViews>
  <sheetFormatPr baseColWidth="10" defaultColWidth="11.5546875" defaultRowHeight="0" customHeight="1" zeroHeight="1"/>
  <cols>
    <col min="1" max="1" width="9.88671875" style="295" bestFit="1" customWidth="1"/>
    <col min="2" max="2" width="9.33203125" style="295" bestFit="1" customWidth="1"/>
    <col min="3" max="3" width="8.88671875" style="295" bestFit="1" customWidth="1"/>
    <col min="4" max="4" width="18.109375" style="295" customWidth="1"/>
    <col min="5" max="6" width="8.5546875" style="295" bestFit="1" customWidth="1"/>
    <col min="7" max="7" width="10.33203125" style="295" bestFit="1" customWidth="1"/>
    <col min="8" max="8" width="12.109375" style="295" customWidth="1"/>
    <col min="9" max="9" width="10.5546875" style="295" bestFit="1" customWidth="1"/>
    <col min="10" max="10" width="11.88671875" style="295" customWidth="1"/>
    <col min="11" max="11" width="9.6640625" style="295" bestFit="1" customWidth="1"/>
    <col min="12" max="12" width="7.109375" style="295" bestFit="1" customWidth="1"/>
    <col min="13" max="13" width="7.6640625" style="295" bestFit="1" customWidth="1"/>
    <col min="14" max="14" width="8.88671875" style="295" bestFit="1" customWidth="1"/>
    <col min="15" max="15" width="9.88671875" style="295" bestFit="1" customWidth="1"/>
    <col min="16" max="16" width="16.109375" style="295" customWidth="1"/>
    <col min="17" max="17" width="8.88671875" style="429" customWidth="1"/>
    <col min="18" max="16384" width="11.5546875" style="295"/>
  </cols>
  <sheetData>
    <row r="1" spans="1:34"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1286"/>
      <c r="AH1" s="1287"/>
    </row>
    <row r="2" spans="1:34" ht="15">
      <c r="Q2" s="295"/>
      <c r="AG2" s="1286"/>
      <c r="AH2" s="1287"/>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1288"/>
      <c r="AH3" s="1288"/>
    </row>
    <row r="4" spans="1:34" ht="44.2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88.5" customHeight="1">
      <c r="A6" s="966" t="s">
        <v>197</v>
      </c>
      <c r="B6" s="966"/>
      <c r="C6" s="966"/>
      <c r="D6" s="966"/>
      <c r="E6" s="967" t="s">
        <v>198</v>
      </c>
      <c r="F6" s="967"/>
      <c r="G6" s="967"/>
      <c r="H6" s="967"/>
      <c r="I6" s="967"/>
      <c r="J6" s="967"/>
      <c r="K6" s="967"/>
      <c r="L6" s="967"/>
      <c r="M6" s="967" t="s">
        <v>661</v>
      </c>
      <c r="N6" s="967"/>
      <c r="O6" s="967"/>
      <c r="P6" s="967"/>
      <c r="Q6" s="968" t="s">
        <v>683</v>
      </c>
      <c r="R6" s="968"/>
      <c r="S6" s="968"/>
      <c r="T6" s="968"/>
      <c r="U6" s="968" t="s">
        <v>684</v>
      </c>
      <c r="V6" s="968"/>
      <c r="W6" s="968"/>
      <c r="X6" s="968"/>
      <c r="Y6" s="968" t="s">
        <v>216</v>
      </c>
      <c r="Z6" s="968"/>
      <c r="AA6" s="968"/>
      <c r="AB6" s="968"/>
      <c r="AC6" s="968" t="s">
        <v>217</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1076" t="s">
        <v>603</v>
      </c>
      <c r="AG8" s="1076"/>
      <c r="AH8" s="1076"/>
    </row>
    <row r="9" spans="1:34" ht="38.25" customHeight="1">
      <c r="A9" s="959" t="s">
        <v>218</v>
      </c>
      <c r="B9" s="959"/>
      <c r="C9" s="959"/>
      <c r="D9" s="959"/>
      <c r="E9" s="960" t="s">
        <v>219</v>
      </c>
      <c r="F9" s="961"/>
      <c r="G9" s="961"/>
      <c r="H9" s="961"/>
      <c r="I9" s="961"/>
      <c r="J9" s="961"/>
      <c r="K9" s="961"/>
      <c r="L9" s="962"/>
      <c r="M9" s="963" t="s">
        <v>22</v>
      </c>
      <c r="N9" s="964"/>
      <c r="O9" s="964"/>
      <c r="P9" s="964"/>
      <c r="Q9" s="964"/>
      <c r="R9" s="964"/>
      <c r="S9" s="964"/>
      <c r="T9" s="965"/>
      <c r="U9" s="469"/>
      <c r="V9" s="464"/>
      <c r="W9" s="464"/>
      <c r="X9" s="464"/>
      <c r="Y9" s="465"/>
      <c r="Z9" s="464"/>
      <c r="AA9" s="464"/>
      <c r="AB9" s="464"/>
      <c r="AC9" s="469"/>
      <c r="AD9" s="465" t="s">
        <v>30</v>
      </c>
      <c r="AE9" s="464"/>
      <c r="AF9" s="968"/>
      <c r="AG9" s="968"/>
      <c r="AH9" s="968"/>
    </row>
    <row r="10" spans="1:34" s="301" customFormat="1" ht="15" customHeight="1">
      <c r="A10" s="1289" t="s">
        <v>500</v>
      </c>
      <c r="B10" s="1290"/>
      <c r="C10" s="1290"/>
      <c r="D10" s="1291"/>
      <c r="E10" s="1077" t="s">
        <v>530</v>
      </c>
      <c r="F10" s="1295"/>
      <c r="G10" s="1078"/>
      <c r="H10" s="1215" t="s">
        <v>10</v>
      </c>
      <c r="I10" s="1081" t="s">
        <v>529</v>
      </c>
      <c r="J10" s="1082"/>
      <c r="K10" s="1085" t="s">
        <v>528</v>
      </c>
      <c r="L10" s="1086"/>
      <c r="M10" s="987" t="s">
        <v>636</v>
      </c>
      <c r="N10" s="988"/>
      <c r="O10" s="988"/>
      <c r="P10" s="1044"/>
      <c r="Q10" s="987">
        <v>2019</v>
      </c>
      <c r="R10" s="988"/>
      <c r="S10" s="988"/>
      <c r="T10" s="988"/>
      <c r="U10" s="988">
        <v>2020</v>
      </c>
      <c r="V10" s="988"/>
      <c r="W10" s="988"/>
      <c r="X10" s="988"/>
      <c r="Y10" s="988">
        <v>2021</v>
      </c>
      <c r="Z10" s="988"/>
      <c r="AA10" s="988"/>
      <c r="AB10" s="988"/>
      <c r="AC10" s="988">
        <v>2022</v>
      </c>
      <c r="AD10" s="988"/>
      <c r="AE10" s="988"/>
      <c r="AF10" s="1044"/>
      <c r="AG10" s="979" t="s">
        <v>534</v>
      </c>
      <c r="AH10" s="979" t="s">
        <v>607</v>
      </c>
    </row>
    <row r="11" spans="1:34" s="301" customFormat="1" ht="15" customHeight="1">
      <c r="A11" s="1292"/>
      <c r="B11" s="1293"/>
      <c r="C11" s="1293"/>
      <c r="D11" s="1294"/>
      <c r="E11" s="1079"/>
      <c r="F11" s="1296"/>
      <c r="G11" s="1080"/>
      <c r="H11" s="1297"/>
      <c r="I11" s="1083"/>
      <c r="J11" s="1084"/>
      <c r="K11" s="1087"/>
      <c r="L11" s="1088"/>
      <c r="M11" s="463" t="s">
        <v>23</v>
      </c>
      <c r="N11" s="463" t="s">
        <v>24</v>
      </c>
      <c r="O11" s="463" t="s">
        <v>25</v>
      </c>
      <c r="P11" s="463" t="s">
        <v>609</v>
      </c>
      <c r="Q11" s="466" t="s">
        <v>23</v>
      </c>
      <c r="R11" s="466" t="s">
        <v>24</v>
      </c>
      <c r="S11" s="466" t="s">
        <v>25</v>
      </c>
      <c r="T11" s="466" t="s">
        <v>609</v>
      </c>
      <c r="U11" s="466" t="s">
        <v>23</v>
      </c>
      <c r="V11" s="466" t="s">
        <v>24</v>
      </c>
      <c r="W11" s="466" t="s">
        <v>25</v>
      </c>
      <c r="X11" s="466" t="s">
        <v>609</v>
      </c>
      <c r="Y11" s="466" t="s">
        <v>23</v>
      </c>
      <c r="Z11" s="466" t="s">
        <v>24</v>
      </c>
      <c r="AA11" s="466" t="s">
        <v>25</v>
      </c>
      <c r="AB11" s="466" t="s">
        <v>609</v>
      </c>
      <c r="AC11" s="466" t="s">
        <v>23</v>
      </c>
      <c r="AD11" s="466" t="s">
        <v>24</v>
      </c>
      <c r="AE11" s="466" t="s">
        <v>25</v>
      </c>
      <c r="AF11" s="480" t="s">
        <v>609</v>
      </c>
      <c r="AG11" s="1156"/>
      <c r="AH11" s="1156"/>
    </row>
    <row r="12" spans="1:34" s="301" customFormat="1" ht="41.1" customHeight="1">
      <c r="A12" s="432" t="s">
        <v>606</v>
      </c>
      <c r="B12" s="1002" t="s">
        <v>370</v>
      </c>
      <c r="C12" s="1003"/>
      <c r="D12" s="1000"/>
      <c r="E12" s="1317">
        <v>16000</v>
      </c>
      <c r="F12" s="1318"/>
      <c r="G12" s="1319"/>
      <c r="H12" s="467" t="s">
        <v>33</v>
      </c>
      <c r="I12" s="1002" t="s">
        <v>379</v>
      </c>
      <c r="J12" s="1000"/>
      <c r="K12" s="1233" t="s">
        <v>685</v>
      </c>
      <c r="L12" s="1234"/>
      <c r="M12" s="309">
        <v>0</v>
      </c>
      <c r="N12" s="309">
        <v>0</v>
      </c>
      <c r="O12" s="309">
        <v>1200</v>
      </c>
      <c r="P12" s="401">
        <f>SUM(M12:O12)</f>
        <v>1200</v>
      </c>
      <c r="Q12" s="495"/>
      <c r="R12" s="317"/>
      <c r="S12" s="317"/>
      <c r="T12" s="534">
        <f>SUM(Q12:S12)</f>
        <v>0</v>
      </c>
      <c r="U12" s="317"/>
      <c r="V12" s="317"/>
      <c r="W12" s="317"/>
      <c r="X12" s="534">
        <f>SUM(U12:W12)</f>
        <v>0</v>
      </c>
      <c r="Y12" s="317"/>
      <c r="Z12" s="317"/>
      <c r="AA12" s="317"/>
      <c r="AB12" s="534">
        <f>SUM(Y12:AA12)</f>
        <v>0</v>
      </c>
      <c r="AC12" s="317"/>
      <c r="AD12" s="317"/>
      <c r="AE12" s="317"/>
      <c r="AF12" s="534">
        <f>SUM(AC12:AE12)</f>
        <v>0</v>
      </c>
      <c r="AG12" s="317">
        <f>+P12+T12+X12+AB12+AF12</f>
        <v>1200</v>
      </c>
      <c r="AH12" s="496">
        <f>AG12/E12</f>
        <v>7.4999999999999997E-2</v>
      </c>
    </row>
    <row r="13" spans="1:34" ht="23.25" customHeight="1">
      <c r="A13" s="1201" t="s">
        <v>527</v>
      </c>
      <c r="B13" s="1201"/>
      <c r="C13" s="1201"/>
      <c r="D13" s="1201"/>
      <c r="E13" s="1201"/>
      <c r="F13" s="1201"/>
      <c r="G13" s="1201"/>
      <c r="H13" s="1201"/>
      <c r="I13" s="1201"/>
      <c r="J13" s="1201"/>
      <c r="K13" s="1201"/>
      <c r="L13" s="1201"/>
      <c r="M13" s="1141">
        <f>((P12/$E$12)/COUNT(P12:P12))</f>
        <v>7.4999999999999997E-2</v>
      </c>
      <c r="N13" s="1142"/>
      <c r="O13" s="1142"/>
      <c r="P13" s="1143"/>
      <c r="Q13" s="1141">
        <f t="shared" ref="Q13" si="0">((T12/$E$12)/COUNT(T12:T12))</f>
        <v>0</v>
      </c>
      <c r="R13" s="1142"/>
      <c r="S13" s="1142"/>
      <c r="T13" s="1143"/>
      <c r="U13" s="1141">
        <f t="shared" ref="U13" si="1">((X12/$E$12)/COUNT(X12:X12))</f>
        <v>0</v>
      </c>
      <c r="V13" s="1142"/>
      <c r="W13" s="1142"/>
      <c r="X13" s="1143"/>
      <c r="Y13" s="1141">
        <f t="shared" ref="Y13" si="2">((AB12/$E$12)/COUNT(AB12:AB12))</f>
        <v>0</v>
      </c>
      <c r="Z13" s="1142"/>
      <c r="AA13" s="1142"/>
      <c r="AB13" s="1143"/>
      <c r="AC13" s="1141">
        <f t="shared" ref="AC13" si="3">((AF12/$E$12)/COUNT(AF12:AF12))</f>
        <v>0</v>
      </c>
      <c r="AD13" s="1142"/>
      <c r="AE13" s="1142"/>
      <c r="AF13" s="1143"/>
      <c r="AG13" s="497">
        <f>SUM(M13:AF13)</f>
        <v>7.4999999999999997E-2</v>
      </c>
      <c r="AH13" s="506">
        <f>AVERAGE(AH12)</f>
        <v>7.4999999999999997E-2</v>
      </c>
    </row>
    <row r="14" spans="1:34" ht="15"/>
    <row r="15" spans="1:34" ht="15">
      <c r="A15" s="439" t="s">
        <v>686</v>
      </c>
      <c r="B15" s="439" t="s">
        <v>687</v>
      </c>
      <c r="Q15" s="295"/>
      <c r="AB15" s="441">
        <v>2018</v>
      </c>
      <c r="AC15" s="441">
        <v>2019</v>
      </c>
      <c r="AD15" s="441">
        <v>2020</v>
      </c>
      <c r="AE15" s="441">
        <v>2021</v>
      </c>
      <c r="AF15" s="441">
        <v>2022</v>
      </c>
    </row>
    <row r="16" spans="1:34" ht="15.75" customHeight="1">
      <c r="A16" s="490">
        <v>2018</v>
      </c>
      <c r="B16" s="502">
        <f>M13</f>
        <v>7.4999999999999997E-2</v>
      </c>
      <c r="C16" s="1320"/>
      <c r="D16" s="1320"/>
      <c r="E16" s="1316" t="s">
        <v>688</v>
      </c>
      <c r="F16" s="1316"/>
      <c r="G16" s="1320"/>
      <c r="H16" s="1320"/>
      <c r="Q16" s="295"/>
      <c r="Y16" s="1099" t="s">
        <v>526</v>
      </c>
      <c r="Z16" s="1100"/>
      <c r="AA16" s="1101"/>
      <c r="AB16" s="630" t="s">
        <v>961</v>
      </c>
      <c r="AC16" s="300" t="s">
        <v>962</v>
      </c>
      <c r="AD16" s="300" t="s">
        <v>963</v>
      </c>
      <c r="AE16" s="300" t="s">
        <v>964</v>
      </c>
      <c r="AF16" s="300" t="s">
        <v>965</v>
      </c>
    </row>
    <row r="17" spans="1:32" ht="15.75" customHeight="1">
      <c r="A17" s="490">
        <v>2019</v>
      </c>
      <c r="B17" s="502">
        <f>Q13</f>
        <v>0</v>
      </c>
      <c r="C17" s="1320"/>
      <c r="D17" s="1320"/>
      <c r="E17" s="1316"/>
      <c r="F17" s="1316"/>
      <c r="G17" s="1320"/>
      <c r="H17" s="1320"/>
      <c r="Q17" s="295"/>
      <c r="Y17" s="1102" t="s">
        <v>525</v>
      </c>
      <c r="Z17" s="1103"/>
      <c r="AA17" s="1104"/>
      <c r="AB17" s="299" t="s">
        <v>966</v>
      </c>
      <c r="AC17" s="631" t="s">
        <v>967</v>
      </c>
      <c r="AD17" s="299" t="s">
        <v>968</v>
      </c>
      <c r="AE17" s="299" t="s">
        <v>969</v>
      </c>
      <c r="AF17" s="299" t="s">
        <v>970</v>
      </c>
    </row>
    <row r="18" spans="1:32" ht="32.1" customHeight="1">
      <c r="A18" s="490">
        <v>2020</v>
      </c>
      <c r="B18" s="502">
        <f>U13</f>
        <v>0</v>
      </c>
      <c r="C18" s="1320"/>
      <c r="D18" s="1320"/>
      <c r="E18" s="1316"/>
      <c r="F18" s="1316"/>
      <c r="G18" s="1320"/>
      <c r="H18" s="1320"/>
      <c r="Q18" s="295"/>
      <c r="Y18" s="1090" t="s">
        <v>524</v>
      </c>
      <c r="Z18" s="1091"/>
      <c r="AA18" s="1092"/>
      <c r="AB18" s="632" t="s">
        <v>523</v>
      </c>
      <c r="AC18" s="298" t="s">
        <v>961</v>
      </c>
      <c r="AD18" s="298" t="s">
        <v>962</v>
      </c>
      <c r="AE18" s="298" t="s">
        <v>963</v>
      </c>
      <c r="AF18" s="298" t="s">
        <v>964</v>
      </c>
    </row>
    <row r="19" spans="1:32" ht="19.5" customHeight="1">
      <c r="A19" s="380">
        <v>2021</v>
      </c>
      <c r="B19" s="505">
        <f>Y13</f>
        <v>0</v>
      </c>
      <c r="C19" s="357"/>
      <c r="D19" s="1116"/>
      <c r="E19" s="1116"/>
      <c r="F19" s="1116"/>
      <c r="G19" s="1116"/>
      <c r="H19" s="1116"/>
      <c r="I19" s="1116"/>
      <c r="J19" s="1116"/>
      <c r="K19" s="1116"/>
      <c r="L19" s="1116"/>
      <c r="M19" s="1116"/>
      <c r="N19" s="1116"/>
      <c r="O19" s="1116"/>
      <c r="P19" s="1116"/>
      <c r="Q19" s="295"/>
    </row>
    <row r="20" spans="1:32" ht="19.5" customHeight="1">
      <c r="A20" s="380">
        <v>2022</v>
      </c>
      <c r="B20" s="505">
        <f>AC13</f>
        <v>0</v>
      </c>
      <c r="C20" s="358"/>
      <c r="D20" s="1116"/>
      <c r="E20" s="1116"/>
      <c r="F20" s="1116"/>
      <c r="G20" s="1116"/>
      <c r="H20" s="1116"/>
      <c r="I20" s="1116"/>
      <c r="J20" s="1116"/>
      <c r="K20" s="1116"/>
      <c r="L20" s="1116"/>
      <c r="M20" s="1116"/>
      <c r="N20" s="1116"/>
      <c r="O20" s="1116"/>
      <c r="P20" s="1116"/>
      <c r="Q20" s="295"/>
    </row>
    <row r="21" spans="1:32" ht="19.5" customHeight="1">
      <c r="A21" s="410"/>
      <c r="B21" s="403"/>
      <c r="C21" s="358"/>
      <c r="D21" s="1116"/>
      <c r="E21" s="1116"/>
      <c r="F21" s="1116"/>
      <c r="G21" s="1116"/>
      <c r="H21" s="1116"/>
      <c r="I21" s="1116"/>
      <c r="J21" s="1116"/>
      <c r="K21" s="1116"/>
      <c r="L21" s="1116"/>
      <c r="M21" s="1116"/>
      <c r="N21" s="1116"/>
      <c r="O21" s="1116"/>
      <c r="P21" s="1116"/>
      <c r="Q21" s="295"/>
    </row>
    <row r="22" spans="1:32" ht="19.5" customHeight="1">
      <c r="A22" s="410"/>
      <c r="B22" s="403"/>
      <c r="C22" s="358"/>
      <c r="D22" s="1116"/>
      <c r="E22" s="1116"/>
      <c r="F22" s="1116"/>
      <c r="G22" s="1116"/>
      <c r="H22" s="1116"/>
      <c r="I22" s="1116"/>
      <c r="J22" s="1116"/>
      <c r="K22" s="1116"/>
      <c r="L22" s="1116"/>
      <c r="M22" s="1116"/>
      <c r="N22" s="1116"/>
      <c r="O22" s="1116"/>
      <c r="P22" s="1116"/>
      <c r="Q22" s="295"/>
    </row>
    <row r="23" spans="1:32" ht="19.5" customHeight="1">
      <c r="A23" s="410"/>
      <c r="B23" s="403"/>
      <c r="C23" s="358"/>
      <c r="D23" s="1116"/>
      <c r="E23" s="1116"/>
      <c r="F23" s="1116"/>
      <c r="G23" s="1116"/>
      <c r="H23" s="1116"/>
      <c r="I23" s="1116"/>
      <c r="J23" s="1116"/>
      <c r="K23" s="1116"/>
      <c r="L23" s="1116"/>
      <c r="M23" s="1116"/>
      <c r="N23" s="1116"/>
      <c r="O23" s="1116"/>
      <c r="P23" s="1116"/>
      <c r="Q23" s="295"/>
    </row>
    <row r="24" spans="1:32" ht="19.5" customHeight="1">
      <c r="A24" s="410"/>
      <c r="B24" s="403"/>
      <c r="C24" s="358"/>
      <c r="D24" s="1116"/>
      <c r="E24" s="1116"/>
      <c r="F24" s="1116"/>
      <c r="G24" s="1116"/>
      <c r="H24" s="1116"/>
      <c r="I24" s="1116"/>
      <c r="J24" s="1116"/>
      <c r="K24" s="1116"/>
      <c r="L24" s="1116"/>
      <c r="M24" s="1116"/>
      <c r="N24" s="1116"/>
      <c r="O24" s="1116"/>
      <c r="P24" s="1116"/>
      <c r="Q24" s="295"/>
    </row>
    <row r="25" spans="1:32" ht="19.5" customHeight="1">
      <c r="A25" s="410"/>
      <c r="B25" s="403"/>
      <c r="C25" s="358"/>
      <c r="D25" s="1116"/>
      <c r="E25" s="1116"/>
      <c r="F25" s="1116"/>
      <c r="G25" s="1116"/>
      <c r="H25" s="1116"/>
      <c r="I25" s="1116"/>
      <c r="J25" s="1116"/>
      <c r="K25" s="1116"/>
      <c r="L25" s="1116"/>
      <c r="M25" s="1116"/>
      <c r="N25" s="1116"/>
      <c r="O25" s="1116"/>
      <c r="P25" s="1116"/>
      <c r="Q25" s="295"/>
    </row>
    <row r="26" spans="1:32" ht="19.5" customHeight="1">
      <c r="A26" s="410"/>
      <c r="B26" s="403"/>
      <c r="C26" s="358"/>
      <c r="D26" s="1116"/>
      <c r="E26" s="1116"/>
      <c r="F26" s="1116"/>
      <c r="G26" s="1116"/>
      <c r="H26" s="1116"/>
      <c r="I26" s="1116"/>
      <c r="J26" s="1116"/>
      <c r="K26" s="1116"/>
      <c r="L26" s="1116"/>
      <c r="M26" s="1116"/>
      <c r="N26" s="1116"/>
      <c r="O26" s="1116"/>
      <c r="P26" s="1116"/>
      <c r="Q26" s="295"/>
    </row>
    <row r="27" spans="1:32" ht="19.5" customHeight="1">
      <c r="A27" s="410"/>
      <c r="B27" s="403"/>
      <c r="C27" s="358"/>
      <c r="D27" s="1116"/>
      <c r="E27" s="1116"/>
      <c r="F27" s="1116"/>
      <c r="G27" s="1116"/>
      <c r="H27" s="1116"/>
      <c r="I27" s="1116"/>
      <c r="J27" s="1116"/>
      <c r="K27" s="1116"/>
      <c r="L27" s="1116"/>
      <c r="M27" s="1116"/>
      <c r="N27" s="1116"/>
      <c r="O27" s="1116"/>
      <c r="P27" s="1116"/>
      <c r="Q27" s="295"/>
    </row>
    <row r="28" spans="1:32" ht="19.5" customHeight="1">
      <c r="A28" s="410"/>
      <c r="B28" s="403"/>
      <c r="C28" s="358"/>
      <c r="D28" s="1116"/>
      <c r="E28" s="1116"/>
      <c r="F28" s="1116"/>
      <c r="G28" s="1116"/>
      <c r="H28" s="1116"/>
      <c r="I28" s="1116"/>
      <c r="J28" s="1116"/>
      <c r="K28" s="1116"/>
      <c r="L28" s="1116"/>
      <c r="M28" s="1116"/>
      <c r="N28" s="1116"/>
      <c r="O28" s="1116"/>
      <c r="P28" s="1116"/>
      <c r="Q28" s="295"/>
    </row>
    <row r="29" spans="1:32" ht="19.5" customHeight="1">
      <c r="A29" s="410"/>
      <c r="B29" s="403"/>
      <c r="C29" s="358"/>
      <c r="D29" s="1116"/>
      <c r="E29" s="1116"/>
      <c r="F29" s="1116"/>
      <c r="G29" s="1116"/>
      <c r="H29" s="1116"/>
      <c r="I29" s="1116"/>
      <c r="J29" s="1116"/>
      <c r="K29" s="1116"/>
      <c r="L29" s="1116"/>
      <c r="M29" s="1116"/>
      <c r="N29" s="1116"/>
      <c r="O29" s="1116"/>
      <c r="P29" s="1116"/>
      <c r="Q29" s="295"/>
    </row>
    <row r="30" spans="1:32" ht="19.5" customHeight="1">
      <c r="A30" s="410"/>
      <c r="B30" s="403"/>
      <c r="C30" s="358"/>
      <c r="D30" s="403"/>
      <c r="E30" s="403"/>
      <c r="F30" s="403"/>
      <c r="G30" s="403"/>
      <c r="H30" s="403"/>
      <c r="I30" s="403"/>
      <c r="J30" s="403"/>
      <c r="K30" s="403"/>
      <c r="L30" s="403"/>
      <c r="M30" s="403"/>
      <c r="N30" s="403"/>
      <c r="O30" s="403"/>
      <c r="P30" s="403"/>
      <c r="Q30" s="295"/>
    </row>
    <row r="31" spans="1:32" ht="19.5" customHeight="1">
      <c r="A31" s="410"/>
      <c r="B31" s="403"/>
      <c r="C31" s="358"/>
      <c r="D31" s="403"/>
      <c r="E31" s="403"/>
      <c r="F31" s="403"/>
      <c r="G31" s="403"/>
      <c r="H31" s="403"/>
      <c r="I31" s="403"/>
      <c r="J31" s="403"/>
      <c r="K31" s="403"/>
      <c r="L31" s="403"/>
      <c r="M31" s="403"/>
      <c r="N31" s="403"/>
      <c r="O31" s="403"/>
      <c r="P31" s="403"/>
      <c r="Q31" s="295"/>
    </row>
    <row r="32" spans="1:32" ht="19.5" customHeight="1">
      <c r="A32" s="410"/>
      <c r="B32" s="403"/>
      <c r="C32" s="358"/>
      <c r="D32" s="403"/>
      <c r="E32" s="403"/>
      <c r="F32" s="403"/>
      <c r="G32" s="403"/>
      <c r="H32" s="403"/>
      <c r="I32" s="403"/>
      <c r="J32" s="403"/>
      <c r="K32" s="403"/>
      <c r="L32" s="403"/>
      <c r="M32" s="403"/>
      <c r="N32" s="403"/>
      <c r="O32" s="403"/>
      <c r="P32" s="403"/>
      <c r="Q32" s="295"/>
    </row>
    <row r="33" spans="1:34" ht="19.5" customHeight="1">
      <c r="A33" s="410"/>
      <c r="B33" s="403"/>
      <c r="C33" s="358"/>
      <c r="D33" s="403"/>
      <c r="E33" s="403"/>
      <c r="F33" s="403"/>
      <c r="G33" s="403"/>
      <c r="H33" s="403"/>
      <c r="I33" s="403"/>
      <c r="J33" s="403"/>
      <c r="K33" s="403"/>
      <c r="L33" s="403"/>
      <c r="M33" s="403"/>
      <c r="N33" s="403"/>
      <c r="O33" s="403"/>
      <c r="P33" s="403"/>
      <c r="Q33" s="295"/>
    </row>
    <row r="34" spans="1:34" ht="15">
      <c r="A34" s="1062" t="s">
        <v>608</v>
      </c>
      <c r="B34" s="1063"/>
      <c r="C34" s="1063"/>
      <c r="D34" s="1063"/>
      <c r="E34" s="1063"/>
      <c r="F34" s="1063"/>
      <c r="G34" s="1063"/>
      <c r="H34" s="1063"/>
      <c r="I34" s="1063"/>
      <c r="J34" s="1063"/>
      <c r="K34" s="1063"/>
      <c r="L34" s="1063"/>
      <c r="M34" s="1063"/>
      <c r="N34" s="1063"/>
      <c r="O34" s="1063"/>
      <c r="P34" s="1063"/>
      <c r="Q34" s="1063"/>
      <c r="R34" s="1063"/>
      <c r="S34" s="1063"/>
      <c r="T34" s="1063"/>
      <c r="U34" s="1063"/>
      <c r="V34" s="1063"/>
      <c r="W34" s="1063"/>
      <c r="X34" s="1063"/>
      <c r="Y34" s="1063"/>
      <c r="Z34" s="1063"/>
      <c r="AA34" s="1063"/>
      <c r="AB34" s="1063"/>
      <c r="AC34" s="1063"/>
      <c r="AD34" s="1063"/>
      <c r="AE34" s="1063"/>
      <c r="AF34" s="1063"/>
      <c r="AG34" s="1063"/>
      <c r="AH34" s="1063"/>
    </row>
    <row r="35" spans="1:34" ht="15" customHeight="1">
      <c r="A35" s="1010" t="s">
        <v>522</v>
      </c>
      <c r="B35" s="1011"/>
      <c r="C35" s="1064" t="s">
        <v>689</v>
      </c>
      <c r="D35" s="1064"/>
      <c r="E35" s="1064"/>
      <c r="F35" s="1064"/>
      <c r="G35" s="1064"/>
      <c r="H35" s="1064"/>
      <c r="I35" s="1064"/>
      <c r="J35" s="1064"/>
      <c r="K35" s="1064"/>
      <c r="L35" s="1064"/>
      <c r="M35" s="1064"/>
      <c r="N35" s="1064"/>
      <c r="O35" s="1064"/>
      <c r="P35" s="1064"/>
      <c r="Q35" s="1064"/>
      <c r="R35" s="1064"/>
      <c r="S35" s="1064"/>
      <c r="T35" s="1064"/>
      <c r="U35" s="1064"/>
      <c r="V35" s="1064"/>
      <c r="W35" s="1064"/>
      <c r="X35" s="1064"/>
      <c r="Y35" s="1064"/>
      <c r="Z35" s="1064"/>
      <c r="AA35" s="1064"/>
      <c r="AB35" s="1064"/>
      <c r="AC35" s="1064"/>
      <c r="AD35" s="1064"/>
      <c r="AE35" s="1064"/>
      <c r="AF35" s="1064"/>
      <c r="AG35" s="1064"/>
      <c r="AH35" s="1064"/>
    </row>
    <row r="36" spans="1:34" ht="15" customHeight="1">
      <c r="A36" s="1012"/>
      <c r="B36" s="1013"/>
      <c r="C36" s="1064"/>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c r="AG36" s="1064"/>
      <c r="AH36" s="1064"/>
    </row>
    <row r="37" spans="1:34" ht="15" customHeight="1">
      <c r="A37" s="1012"/>
      <c r="B37" s="1013"/>
      <c r="C37" s="1064"/>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row>
    <row r="38" spans="1:34" ht="15" customHeight="1">
      <c r="A38" s="1012"/>
      <c r="B38" s="1013"/>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row>
    <row r="39" spans="1:34" ht="15" customHeight="1">
      <c r="A39" s="1012"/>
      <c r="B39" s="1013"/>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ht="15" customHeight="1">
      <c r="A40" s="1010" t="s">
        <v>521</v>
      </c>
      <c r="B40" s="1011"/>
      <c r="C40" s="1064" t="s">
        <v>690</v>
      </c>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row>
    <row r="41" spans="1:34" ht="15" customHeight="1">
      <c r="A41" s="1012"/>
      <c r="B41" s="1013"/>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row>
    <row r="42" spans="1:34" ht="15" customHeight="1">
      <c r="A42" s="1012"/>
      <c r="B42" s="1013"/>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row>
    <row r="43" spans="1:34" ht="15" customHeight="1">
      <c r="A43" s="1012"/>
      <c r="B43" s="1013"/>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row>
    <row r="44" spans="1:34" ht="15" customHeight="1">
      <c r="A44" s="1012"/>
      <c r="B44" s="1013"/>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row>
    <row r="45" spans="1:34" ht="15" customHeight="1">
      <c r="A45" s="1012"/>
      <c r="B45" s="1013"/>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ht="15" customHeight="1">
      <c r="A46" s="1058" t="s">
        <v>520</v>
      </c>
      <c r="B46" s="1058"/>
      <c r="C46" s="1064" t="s">
        <v>731</v>
      </c>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ht="15" customHeight="1">
      <c r="A47" s="1058"/>
      <c r="B47" s="1058"/>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ht="15" customHeight="1">
      <c r="A48" s="1058"/>
      <c r="B48" s="1058"/>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ht="15" customHeight="1">
      <c r="A49" s="1058"/>
      <c r="B49" s="1058"/>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0" spans="1:34" ht="15">
      <c r="Q50" s="295"/>
    </row>
    <row r="51" spans="1:34" ht="15">
      <c r="Q51" s="295"/>
    </row>
    <row r="52" spans="1:34" s="297" customFormat="1" ht="15">
      <c r="A52" s="297" t="s">
        <v>256</v>
      </c>
    </row>
    <row r="53" spans="1:34" s="296" customFormat="1" ht="15">
      <c r="A53" s="296" t="s">
        <v>519</v>
      </c>
    </row>
    <row r="54" spans="1:34" ht="15" customHeight="1"/>
    <row r="55" spans="1:34" ht="15" customHeight="1"/>
    <row r="56" spans="1:34" ht="15" customHeight="1"/>
    <row r="57" spans="1:34" ht="15" customHeight="1"/>
    <row r="58" spans="1:34" ht="15" customHeight="1"/>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64">
    <mergeCell ref="A46:B49"/>
    <mergeCell ref="C46:AH49"/>
    <mergeCell ref="D19:P29"/>
    <mergeCell ref="A34:AH34"/>
    <mergeCell ref="A35:B39"/>
    <mergeCell ref="C35:AH39"/>
    <mergeCell ref="A40:B45"/>
    <mergeCell ref="C40:AH45"/>
    <mergeCell ref="Q13:T13"/>
    <mergeCell ref="U13:X13"/>
    <mergeCell ref="Y13:AB13"/>
    <mergeCell ref="AC13:AF13"/>
    <mergeCell ref="C16:D18"/>
    <mergeCell ref="E16:F18"/>
    <mergeCell ref="G16:H18"/>
    <mergeCell ref="M13:P13"/>
    <mergeCell ref="Y16:AA16"/>
    <mergeCell ref="Y17:AA17"/>
    <mergeCell ref="Y18:AA18"/>
    <mergeCell ref="B12:D12"/>
    <mergeCell ref="E12:G12"/>
    <mergeCell ref="I12:J12"/>
    <mergeCell ref="K12:L12"/>
    <mergeCell ref="A13:L13"/>
    <mergeCell ref="AH10:AH11"/>
    <mergeCell ref="A10:D11"/>
    <mergeCell ref="E10:G11"/>
    <mergeCell ref="H10:H11"/>
    <mergeCell ref="I10:J11"/>
    <mergeCell ref="K10:L11"/>
    <mergeCell ref="M10:P10"/>
    <mergeCell ref="Q10:T10"/>
    <mergeCell ref="U10:X10"/>
    <mergeCell ref="Y10:AB10"/>
    <mergeCell ref="AC10:AF10"/>
    <mergeCell ref="AG10:AG11"/>
    <mergeCell ref="A7:D8"/>
    <mergeCell ref="E7:L8"/>
    <mergeCell ref="M7:T8"/>
    <mergeCell ref="U7:AH7"/>
    <mergeCell ref="AF8:AH8"/>
    <mergeCell ref="A9:D9"/>
    <mergeCell ref="E9:L9"/>
    <mergeCell ref="M9:T9"/>
    <mergeCell ref="AF9:AH9"/>
    <mergeCell ref="Y5:AB5"/>
    <mergeCell ref="AC5:AH5"/>
    <mergeCell ref="A6:D6"/>
    <mergeCell ref="E6:L6"/>
    <mergeCell ref="M6:P6"/>
    <mergeCell ref="Q6:T6"/>
    <mergeCell ref="U6:X6"/>
    <mergeCell ref="Y6:AB6"/>
    <mergeCell ref="AC6:AH6"/>
    <mergeCell ref="A5:D5"/>
    <mergeCell ref="E5:L5"/>
    <mergeCell ref="M5:P5"/>
    <mergeCell ref="Q5:T5"/>
    <mergeCell ref="U5:X5"/>
    <mergeCell ref="A1:AF1"/>
    <mergeCell ref="AG1:AH2"/>
    <mergeCell ref="A3:AF3"/>
    <mergeCell ref="AG3:AH3"/>
    <mergeCell ref="A4:AH4"/>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H113"/>
  <sheetViews>
    <sheetView showGridLines="0" zoomScale="47" zoomScaleNormal="47" workbookViewId="0">
      <selection activeCell="AB23" sqref="AB23"/>
    </sheetView>
  </sheetViews>
  <sheetFormatPr baseColWidth="10" defaultColWidth="11.5546875" defaultRowHeight="0" customHeight="1" zeroHeight="1"/>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2"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9.88671875" style="315" customWidth="1"/>
    <col min="17" max="17" width="7.88671875" style="429" customWidth="1"/>
    <col min="18" max="16384" width="11.5546875" style="295"/>
  </cols>
  <sheetData>
    <row r="1" spans="1:34"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1286"/>
      <c r="AH1" s="1287"/>
    </row>
    <row r="2" spans="1:34" ht="15">
      <c r="P2" s="295"/>
      <c r="Q2" s="295"/>
      <c r="AG2" s="1286"/>
      <c r="AH2" s="1287"/>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1288"/>
      <c r="AH3" s="1288"/>
    </row>
    <row r="4" spans="1:34" ht="44.2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248.25" customHeight="1">
      <c r="A6" s="966" t="s">
        <v>197</v>
      </c>
      <c r="B6" s="966"/>
      <c r="C6" s="966"/>
      <c r="D6" s="966"/>
      <c r="E6" s="967" t="s">
        <v>198</v>
      </c>
      <c r="F6" s="967"/>
      <c r="G6" s="967"/>
      <c r="H6" s="967"/>
      <c r="I6" s="967"/>
      <c r="J6" s="967"/>
      <c r="K6" s="967"/>
      <c r="L6" s="967"/>
      <c r="M6" s="967" t="s">
        <v>221</v>
      </c>
      <c r="N6" s="967"/>
      <c r="O6" s="967"/>
      <c r="P6" s="967"/>
      <c r="Q6" s="968" t="s">
        <v>371</v>
      </c>
      <c r="R6" s="968"/>
      <c r="S6" s="968"/>
      <c r="T6" s="968"/>
      <c r="U6" s="968" t="s">
        <v>691</v>
      </c>
      <c r="V6" s="968"/>
      <c r="W6" s="968"/>
      <c r="X6" s="968"/>
      <c r="Y6" s="968" t="s">
        <v>692</v>
      </c>
      <c r="Z6" s="968"/>
      <c r="AA6" s="968"/>
      <c r="AB6" s="968"/>
      <c r="AC6" s="968" t="s">
        <v>693</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1076" t="s">
        <v>603</v>
      </c>
      <c r="AG8" s="1076"/>
      <c r="AH8" s="1076"/>
    </row>
    <row r="9" spans="1:34" ht="38.25" customHeight="1">
      <c r="A9" s="959" t="s">
        <v>373</v>
      </c>
      <c r="B9" s="959"/>
      <c r="C9" s="959"/>
      <c r="D9" s="959"/>
      <c r="E9" s="960" t="s">
        <v>224</v>
      </c>
      <c r="F9" s="961"/>
      <c r="G9" s="961"/>
      <c r="H9" s="961"/>
      <c r="I9" s="961"/>
      <c r="J9" s="961"/>
      <c r="K9" s="961"/>
      <c r="L9" s="962"/>
      <c r="M9" s="963" t="s">
        <v>22</v>
      </c>
      <c r="N9" s="964"/>
      <c r="O9" s="964"/>
      <c r="P9" s="964"/>
      <c r="Q9" s="964"/>
      <c r="R9" s="964"/>
      <c r="S9" s="964"/>
      <c r="T9" s="965"/>
      <c r="U9" s="469"/>
      <c r="V9" s="464"/>
      <c r="W9" s="464"/>
      <c r="X9" s="464"/>
      <c r="Y9" s="465"/>
      <c r="Z9" s="464"/>
      <c r="AA9" s="464"/>
      <c r="AB9" s="464"/>
      <c r="AC9" s="469"/>
      <c r="AD9" s="465" t="s">
        <v>30</v>
      </c>
      <c r="AE9" s="464"/>
      <c r="AF9" s="968"/>
      <c r="AG9" s="968"/>
      <c r="AH9" s="968"/>
    </row>
    <row r="10" spans="1:34" ht="15"/>
    <row r="11" spans="1:34" s="301" customFormat="1" ht="15" customHeight="1">
      <c r="A11" s="1289" t="s">
        <v>500</v>
      </c>
      <c r="B11" s="1290"/>
      <c r="C11" s="1290"/>
      <c r="D11" s="1291"/>
      <c r="E11" s="1077" t="s">
        <v>530</v>
      </c>
      <c r="F11" s="1295"/>
      <c r="G11" s="1078"/>
      <c r="H11" s="1215" t="s">
        <v>10</v>
      </c>
      <c r="I11" s="1081" t="s">
        <v>529</v>
      </c>
      <c r="J11" s="1082"/>
      <c r="K11" s="1085" t="s">
        <v>528</v>
      </c>
      <c r="L11" s="1086"/>
      <c r="M11" s="987" t="s">
        <v>636</v>
      </c>
      <c r="N11" s="988"/>
      <c r="O11" s="988"/>
      <c r="P11" s="988"/>
      <c r="Q11" s="987">
        <v>2019</v>
      </c>
      <c r="R11" s="988"/>
      <c r="S11" s="988"/>
      <c r="T11" s="988"/>
      <c r="U11" s="988">
        <v>2020</v>
      </c>
      <c r="V11" s="988"/>
      <c r="W11" s="988"/>
      <c r="X11" s="988"/>
      <c r="Y11" s="988">
        <v>2021</v>
      </c>
      <c r="Z11" s="988"/>
      <c r="AA11" s="988"/>
      <c r="AB11" s="988"/>
      <c r="AC11" s="988">
        <v>2022</v>
      </c>
      <c r="AD11" s="988"/>
      <c r="AE11" s="988"/>
      <c r="AF11" s="1044"/>
      <c r="AG11" s="979" t="s">
        <v>534</v>
      </c>
      <c r="AH11" s="979" t="s">
        <v>607</v>
      </c>
    </row>
    <row r="12" spans="1:34" s="301" customFormat="1" ht="15" customHeight="1">
      <c r="A12" s="1292"/>
      <c r="B12" s="1293"/>
      <c r="C12" s="1293"/>
      <c r="D12" s="1294"/>
      <c r="E12" s="1079"/>
      <c r="F12" s="1296"/>
      <c r="G12" s="1080"/>
      <c r="H12" s="1297"/>
      <c r="I12" s="1083"/>
      <c r="J12" s="1084"/>
      <c r="K12" s="1087"/>
      <c r="L12" s="1088"/>
      <c r="M12" s="463" t="s">
        <v>23</v>
      </c>
      <c r="N12" s="463" t="s">
        <v>24</v>
      </c>
      <c r="O12" s="480" t="s">
        <v>25</v>
      </c>
      <c r="P12" s="507" t="s">
        <v>609</v>
      </c>
      <c r="Q12" s="508" t="s">
        <v>23</v>
      </c>
      <c r="R12" s="466" t="s">
        <v>24</v>
      </c>
      <c r="S12" s="466" t="s">
        <v>25</v>
      </c>
      <c r="T12" s="466" t="s">
        <v>609</v>
      </c>
      <c r="U12" s="466" t="s">
        <v>23</v>
      </c>
      <c r="V12" s="466" t="s">
        <v>24</v>
      </c>
      <c r="W12" s="466" t="s">
        <v>25</v>
      </c>
      <c r="X12" s="466" t="s">
        <v>609</v>
      </c>
      <c r="Y12" s="466" t="s">
        <v>23</v>
      </c>
      <c r="Z12" s="466" t="s">
        <v>24</v>
      </c>
      <c r="AA12" s="466" t="s">
        <v>25</v>
      </c>
      <c r="AB12" s="466" t="s">
        <v>609</v>
      </c>
      <c r="AC12" s="466" t="s">
        <v>23</v>
      </c>
      <c r="AD12" s="466" t="s">
        <v>24</v>
      </c>
      <c r="AE12" s="466" t="s">
        <v>25</v>
      </c>
      <c r="AF12" s="480" t="s">
        <v>609</v>
      </c>
      <c r="AG12" s="1156"/>
      <c r="AH12" s="1156"/>
    </row>
    <row r="13" spans="1:34" s="301" customFormat="1" ht="36" customHeight="1">
      <c r="A13" s="432" t="s">
        <v>606</v>
      </c>
      <c r="B13" s="1002" t="s">
        <v>225</v>
      </c>
      <c r="C13" s="1003"/>
      <c r="D13" s="1000"/>
      <c r="E13" s="1233">
        <v>136</v>
      </c>
      <c r="F13" s="1249"/>
      <c r="G13" s="1234"/>
      <c r="H13" s="467" t="s">
        <v>694</v>
      </c>
      <c r="I13" s="1002" t="s">
        <v>226</v>
      </c>
      <c r="J13" s="1000"/>
      <c r="K13" s="1233" t="s">
        <v>227</v>
      </c>
      <c r="L13" s="1234"/>
      <c r="M13" s="303">
        <v>8</v>
      </c>
      <c r="N13" s="303">
        <v>12</v>
      </c>
      <c r="O13" s="303">
        <v>11</v>
      </c>
      <c r="P13" s="401">
        <f>SUM(M13:O13)</f>
        <v>31</v>
      </c>
      <c r="Q13" s="495"/>
      <c r="R13" s="317"/>
      <c r="S13" s="317"/>
      <c r="T13" s="534">
        <f>SUM(Q13:S13)</f>
        <v>0</v>
      </c>
      <c r="U13" s="317"/>
      <c r="V13" s="317"/>
      <c r="W13" s="317"/>
      <c r="X13" s="534">
        <f>SUM(U13:W13)</f>
        <v>0</v>
      </c>
      <c r="Y13" s="317"/>
      <c r="Z13" s="317"/>
      <c r="AA13" s="317"/>
      <c r="AB13" s="534">
        <f>SUM(Y13:AA13)</f>
        <v>0</v>
      </c>
      <c r="AC13" s="317"/>
      <c r="AD13" s="317"/>
      <c r="AE13" s="317"/>
      <c r="AF13" s="534">
        <f>SUM(AC13:AE13)</f>
        <v>0</v>
      </c>
      <c r="AG13" s="317">
        <f>+P13+T13+X13+AB13+AF13</f>
        <v>31</v>
      </c>
      <c r="AH13" s="496">
        <f>AG13/E13</f>
        <v>0.22794117647058823</v>
      </c>
    </row>
    <row r="14" spans="1:34" ht="20.25" customHeight="1">
      <c r="A14" s="1201" t="s">
        <v>527</v>
      </c>
      <c r="B14" s="1201"/>
      <c r="C14" s="1201"/>
      <c r="D14" s="1201"/>
      <c r="E14" s="1201"/>
      <c r="F14" s="1201"/>
      <c r="G14" s="1201"/>
      <c r="H14" s="1201"/>
      <c r="I14" s="1201"/>
      <c r="J14" s="1201"/>
      <c r="K14" s="1201"/>
      <c r="L14" s="1201"/>
      <c r="M14" s="1141">
        <f>((P13/$E$13)/COUNT(P13:P13))</f>
        <v>0.22794117647058823</v>
      </c>
      <c r="N14" s="1142"/>
      <c r="O14" s="1142"/>
      <c r="P14" s="1143"/>
      <c r="Q14" s="1141">
        <f t="shared" ref="Q14" si="0">((T13/$E$13)/COUNT(T13:T13))</f>
        <v>0</v>
      </c>
      <c r="R14" s="1142"/>
      <c r="S14" s="1142"/>
      <c r="T14" s="1143"/>
      <c r="U14" s="1141">
        <f t="shared" ref="U14" si="1">((X13/$E$13)/COUNT(X13:X13))</f>
        <v>0</v>
      </c>
      <c r="V14" s="1142"/>
      <c r="W14" s="1142"/>
      <c r="X14" s="1143"/>
      <c r="Y14" s="1141">
        <f t="shared" ref="Y14" si="2">((AB13/$E$13)/COUNT(AB13:AB13))</f>
        <v>0</v>
      </c>
      <c r="Z14" s="1142"/>
      <c r="AA14" s="1142"/>
      <c r="AB14" s="1143"/>
      <c r="AC14" s="1141">
        <f t="shared" ref="AC14" si="3">((AF13/$E$13)/COUNT(AF13:AF13))</f>
        <v>0</v>
      </c>
      <c r="AD14" s="1142"/>
      <c r="AE14" s="1142"/>
      <c r="AF14" s="1143"/>
      <c r="AG14" s="497">
        <f>SUM(M14:AF14)</f>
        <v>0.22794117647058823</v>
      </c>
      <c r="AH14" s="509">
        <f>AVERAGE(AH13)</f>
        <v>0.22794117647058823</v>
      </c>
    </row>
    <row r="15" spans="1:34" ht="15"/>
    <row r="16" spans="1:34" ht="15">
      <c r="A16" s="439" t="s">
        <v>686</v>
      </c>
      <c r="B16" s="439" t="s">
        <v>687</v>
      </c>
      <c r="P16" s="295"/>
      <c r="Q16" s="295"/>
      <c r="AB16" s="441">
        <v>2018</v>
      </c>
      <c r="AC16" s="441">
        <v>2019</v>
      </c>
      <c r="AD16" s="441">
        <v>2020</v>
      </c>
      <c r="AE16" s="441">
        <v>2021</v>
      </c>
      <c r="AF16" s="441">
        <v>2022</v>
      </c>
    </row>
    <row r="17" spans="1:32" ht="15.75" customHeight="1">
      <c r="A17" s="490">
        <v>2018</v>
      </c>
      <c r="B17" s="502">
        <f>M14</f>
        <v>0.22794117647058823</v>
      </c>
      <c r="C17" s="1321"/>
      <c r="D17" s="1321"/>
      <c r="E17" s="1316" t="s">
        <v>688</v>
      </c>
      <c r="F17" s="1316"/>
      <c r="G17" s="1321"/>
      <c r="H17" s="1321"/>
      <c r="P17" s="295"/>
      <c r="Q17" s="295"/>
      <c r="Y17" s="1099" t="s">
        <v>526</v>
      </c>
      <c r="Z17" s="1100"/>
      <c r="AA17" s="1101"/>
      <c r="AB17" s="630" t="s">
        <v>961</v>
      </c>
      <c r="AC17" s="300" t="s">
        <v>962</v>
      </c>
      <c r="AD17" s="300" t="s">
        <v>963</v>
      </c>
      <c r="AE17" s="300" t="s">
        <v>964</v>
      </c>
      <c r="AF17" s="300" t="s">
        <v>965</v>
      </c>
    </row>
    <row r="18" spans="1:32" ht="15.75" customHeight="1">
      <c r="A18" s="490">
        <v>2019</v>
      </c>
      <c r="B18" s="502">
        <f>Q14</f>
        <v>0</v>
      </c>
      <c r="C18" s="1321"/>
      <c r="D18" s="1321"/>
      <c r="E18" s="1316"/>
      <c r="F18" s="1316"/>
      <c r="G18" s="1321"/>
      <c r="H18" s="1321"/>
      <c r="P18" s="295"/>
      <c r="Q18" s="295"/>
      <c r="Y18" s="1102" t="s">
        <v>525</v>
      </c>
      <c r="Z18" s="1103"/>
      <c r="AA18" s="1104"/>
      <c r="AB18" s="299" t="s">
        <v>966</v>
      </c>
      <c r="AC18" s="631" t="s">
        <v>967</v>
      </c>
      <c r="AD18" s="299" t="s">
        <v>968</v>
      </c>
      <c r="AE18" s="299" t="s">
        <v>969</v>
      </c>
      <c r="AF18" s="299" t="s">
        <v>970</v>
      </c>
    </row>
    <row r="19" spans="1:32" ht="15.75" customHeight="1">
      <c r="A19" s="490">
        <v>2020</v>
      </c>
      <c r="B19" s="502">
        <f>U14</f>
        <v>0</v>
      </c>
      <c r="C19" s="1321"/>
      <c r="D19" s="1321"/>
      <c r="E19" s="1316"/>
      <c r="F19" s="1316"/>
      <c r="G19" s="1321"/>
      <c r="H19" s="1321"/>
      <c r="P19" s="295"/>
      <c r="Q19" s="295"/>
      <c r="Y19" s="1090" t="s">
        <v>524</v>
      </c>
      <c r="Z19" s="1091"/>
      <c r="AA19" s="1092"/>
      <c r="AB19" s="632" t="s">
        <v>523</v>
      </c>
      <c r="AC19" s="298" t="s">
        <v>961</v>
      </c>
      <c r="AD19" s="298" t="s">
        <v>962</v>
      </c>
      <c r="AE19" s="298" t="s">
        <v>963</v>
      </c>
      <c r="AF19" s="298" t="s">
        <v>964</v>
      </c>
    </row>
    <row r="20" spans="1:32" ht="19.5" customHeight="1">
      <c r="A20" s="380">
        <v>2021</v>
      </c>
      <c r="B20" s="505">
        <f>Y14</f>
        <v>0</v>
      </c>
      <c r="C20" s="357"/>
      <c r="D20" s="359"/>
      <c r="E20" s="359"/>
      <c r="F20" s="359"/>
      <c r="G20" s="359"/>
      <c r="H20" s="359"/>
      <c r="I20" s="359"/>
      <c r="J20" s="359"/>
      <c r="K20" s="359"/>
      <c r="L20" s="359"/>
      <c r="M20" s="359"/>
      <c r="N20" s="359"/>
      <c r="O20" s="359"/>
      <c r="P20" s="359"/>
      <c r="Q20" s="295"/>
    </row>
    <row r="21" spans="1:32" ht="19.5" customHeight="1">
      <c r="A21" s="380">
        <v>2022</v>
      </c>
      <c r="B21" s="505">
        <f>AC14</f>
        <v>0</v>
      </c>
      <c r="C21" s="358"/>
      <c r="D21" s="359"/>
      <c r="E21" s="359"/>
      <c r="F21" s="359"/>
      <c r="G21" s="359"/>
      <c r="H21" s="359"/>
      <c r="I21" s="359"/>
      <c r="J21" s="359"/>
      <c r="K21" s="359"/>
      <c r="L21" s="359"/>
      <c r="M21" s="359"/>
      <c r="N21" s="359"/>
      <c r="O21" s="359"/>
      <c r="P21" s="359"/>
      <c r="Q21" s="295"/>
    </row>
    <row r="22" spans="1:32" ht="19.5" customHeight="1">
      <c r="A22" s="410"/>
      <c r="B22" s="403"/>
      <c r="C22" s="358"/>
      <c r="D22" s="359"/>
      <c r="E22" s="359"/>
      <c r="F22" s="359"/>
      <c r="G22" s="359"/>
      <c r="H22" s="359"/>
      <c r="I22" s="359"/>
      <c r="J22" s="359"/>
      <c r="K22" s="359"/>
      <c r="L22" s="359"/>
      <c r="M22" s="359"/>
      <c r="N22" s="359"/>
      <c r="O22" s="359"/>
      <c r="P22" s="359"/>
      <c r="Q22" s="295"/>
    </row>
    <row r="23" spans="1:32" ht="19.5" customHeight="1">
      <c r="A23" s="410"/>
      <c r="B23" s="403"/>
      <c r="C23" s="358"/>
      <c r="D23" s="359"/>
      <c r="E23" s="359"/>
      <c r="F23" s="359"/>
      <c r="G23" s="359"/>
      <c r="H23" s="359"/>
      <c r="I23" s="359"/>
      <c r="J23" s="359"/>
      <c r="K23" s="359"/>
      <c r="L23" s="359"/>
      <c r="M23" s="359"/>
      <c r="N23" s="359"/>
      <c r="O23" s="359"/>
      <c r="P23" s="359"/>
      <c r="Q23" s="295"/>
    </row>
    <row r="24" spans="1:32" ht="19.5" customHeight="1">
      <c r="A24" s="410"/>
      <c r="B24" s="403"/>
      <c r="C24" s="358"/>
      <c r="D24" s="359"/>
      <c r="E24" s="359"/>
      <c r="F24" s="359"/>
      <c r="G24" s="359"/>
      <c r="H24" s="359"/>
      <c r="I24" s="359"/>
      <c r="J24" s="359"/>
      <c r="K24" s="359"/>
      <c r="L24" s="359"/>
      <c r="M24" s="359"/>
      <c r="N24" s="359"/>
      <c r="O24" s="359"/>
      <c r="P24" s="359"/>
      <c r="Q24" s="295"/>
    </row>
    <row r="25" spans="1:32" ht="19.5" customHeight="1">
      <c r="A25" s="410"/>
      <c r="B25" s="403"/>
      <c r="C25" s="358"/>
      <c r="D25" s="359"/>
      <c r="E25" s="359"/>
      <c r="F25" s="359"/>
      <c r="G25" s="359"/>
      <c r="H25" s="359"/>
      <c r="I25" s="359"/>
      <c r="J25" s="359"/>
      <c r="K25" s="359"/>
      <c r="L25" s="359"/>
      <c r="M25" s="359"/>
      <c r="N25" s="359"/>
      <c r="O25" s="359"/>
      <c r="P25" s="359"/>
      <c r="Q25" s="295"/>
    </row>
    <row r="26" spans="1:32" ht="19.5" customHeight="1">
      <c r="A26" s="410"/>
      <c r="B26" s="403"/>
      <c r="C26" s="358"/>
      <c r="D26" s="359"/>
      <c r="E26" s="359"/>
      <c r="F26" s="359"/>
      <c r="G26" s="359"/>
      <c r="H26" s="359"/>
      <c r="I26" s="359"/>
      <c r="J26" s="359"/>
      <c r="K26" s="359"/>
      <c r="L26" s="359"/>
      <c r="M26" s="359"/>
      <c r="N26" s="359"/>
      <c r="O26" s="359"/>
      <c r="P26" s="359"/>
      <c r="Q26" s="295"/>
    </row>
    <row r="27" spans="1:32" ht="19.5" customHeight="1">
      <c r="A27" s="410"/>
      <c r="B27" s="403"/>
      <c r="C27" s="358"/>
      <c r="D27" s="359"/>
      <c r="E27" s="359"/>
      <c r="F27" s="359"/>
      <c r="G27" s="359"/>
      <c r="H27" s="359"/>
      <c r="I27" s="359"/>
      <c r="J27" s="359"/>
      <c r="K27" s="359"/>
      <c r="L27" s="359"/>
      <c r="M27" s="359"/>
      <c r="N27" s="359"/>
      <c r="O27" s="359"/>
      <c r="P27" s="359"/>
      <c r="Q27" s="295"/>
    </row>
    <row r="28" spans="1:32" ht="19.5" customHeight="1">
      <c r="A28" s="410"/>
      <c r="B28" s="403"/>
      <c r="C28" s="358"/>
      <c r="D28" s="359"/>
      <c r="E28" s="359"/>
      <c r="F28" s="359"/>
      <c r="G28" s="359"/>
      <c r="H28" s="359"/>
      <c r="I28" s="359"/>
      <c r="J28" s="359"/>
      <c r="K28" s="359"/>
      <c r="L28" s="359"/>
      <c r="M28" s="359"/>
      <c r="N28" s="359"/>
      <c r="O28" s="359"/>
      <c r="P28" s="359"/>
      <c r="Q28" s="295"/>
    </row>
    <row r="29" spans="1:32" ht="19.5" customHeight="1">
      <c r="A29" s="410"/>
      <c r="B29" s="403"/>
      <c r="C29" s="358"/>
      <c r="D29" s="359"/>
      <c r="E29" s="359"/>
      <c r="F29" s="359"/>
      <c r="G29" s="359"/>
      <c r="H29" s="359"/>
      <c r="I29" s="359"/>
      <c r="J29" s="359"/>
      <c r="K29" s="359"/>
      <c r="L29" s="359"/>
      <c r="M29" s="359"/>
      <c r="N29" s="359"/>
      <c r="O29" s="359"/>
      <c r="P29" s="359"/>
      <c r="Q29" s="295"/>
    </row>
    <row r="30" spans="1:32" ht="19.5" customHeight="1">
      <c r="A30" s="410"/>
      <c r="B30" s="403"/>
      <c r="C30" s="358"/>
      <c r="D30" s="359"/>
      <c r="E30" s="359"/>
      <c r="F30" s="359"/>
      <c r="G30" s="359"/>
      <c r="H30" s="359"/>
      <c r="I30" s="359"/>
      <c r="J30" s="359"/>
      <c r="K30" s="359"/>
      <c r="L30" s="359"/>
      <c r="M30" s="359"/>
      <c r="N30" s="359"/>
      <c r="O30" s="359"/>
      <c r="P30" s="359"/>
      <c r="Q30" s="295"/>
    </row>
    <row r="31" spans="1:32" ht="19.5" customHeight="1">
      <c r="A31" s="410"/>
      <c r="B31" s="403"/>
      <c r="C31" s="358"/>
      <c r="D31" s="359"/>
      <c r="E31" s="359"/>
      <c r="F31" s="359"/>
      <c r="G31" s="359"/>
      <c r="H31" s="359"/>
      <c r="I31" s="359"/>
      <c r="J31" s="359"/>
      <c r="K31" s="359"/>
      <c r="L31" s="359"/>
      <c r="M31" s="359"/>
      <c r="N31" s="359"/>
      <c r="O31" s="359"/>
      <c r="P31" s="359"/>
      <c r="Q31" s="295"/>
    </row>
    <row r="32" spans="1:32" ht="19.5" customHeight="1">
      <c r="A32" s="410"/>
      <c r="B32" s="403"/>
      <c r="C32" s="358"/>
      <c r="D32" s="403"/>
      <c r="E32" s="403"/>
      <c r="F32" s="403"/>
      <c r="G32" s="403"/>
      <c r="H32" s="403"/>
      <c r="I32" s="403"/>
      <c r="J32" s="403"/>
      <c r="K32" s="403"/>
      <c r="L32" s="403"/>
      <c r="M32" s="403"/>
      <c r="N32" s="403"/>
      <c r="O32" s="403"/>
      <c r="P32" s="403"/>
      <c r="Q32" s="295"/>
    </row>
    <row r="33" spans="1:34" ht="19.5" customHeight="1">
      <c r="A33" s="410"/>
      <c r="B33" s="403"/>
      <c r="C33" s="358"/>
      <c r="D33" s="403"/>
      <c r="E33" s="403"/>
      <c r="F33" s="403"/>
      <c r="G33" s="403"/>
      <c r="H33" s="403"/>
      <c r="I33" s="403"/>
      <c r="J33" s="403"/>
      <c r="K33" s="403"/>
      <c r="L33" s="403"/>
      <c r="M33" s="403"/>
      <c r="N33" s="403"/>
      <c r="O33" s="403"/>
      <c r="P33" s="403"/>
      <c r="Q33" s="295"/>
    </row>
    <row r="34" spans="1:34" ht="15">
      <c r="A34" s="1062" t="s">
        <v>608</v>
      </c>
      <c r="B34" s="1063"/>
      <c r="C34" s="1063"/>
      <c r="D34" s="1063"/>
      <c r="E34" s="1063"/>
      <c r="F34" s="1063"/>
      <c r="G34" s="1063"/>
      <c r="H34" s="1063"/>
      <c r="I34" s="1063"/>
      <c r="J34" s="1063"/>
      <c r="K34" s="1063"/>
      <c r="L34" s="1063"/>
      <c r="M34" s="1063"/>
      <c r="N34" s="1063"/>
      <c r="O34" s="1063"/>
      <c r="P34" s="1063"/>
      <c r="Q34" s="1063"/>
      <c r="R34" s="1063"/>
      <c r="S34" s="1063"/>
      <c r="T34" s="1063"/>
      <c r="U34" s="1063"/>
      <c r="V34" s="1063"/>
      <c r="W34" s="1063"/>
      <c r="X34" s="1063"/>
      <c r="Y34" s="1063"/>
      <c r="Z34" s="1063"/>
      <c r="AA34" s="1063"/>
      <c r="AB34" s="1063"/>
      <c r="AC34" s="1063"/>
      <c r="AD34" s="1063"/>
      <c r="AE34" s="1063"/>
      <c r="AF34" s="1063"/>
      <c r="AG34" s="1063"/>
      <c r="AH34" s="1063"/>
    </row>
    <row r="35" spans="1:34" ht="15" customHeight="1">
      <c r="A35" s="1010" t="s">
        <v>695</v>
      </c>
      <c r="B35" s="1011"/>
      <c r="C35" s="1182" t="s">
        <v>696</v>
      </c>
      <c r="D35" s="1182"/>
      <c r="E35" s="1182"/>
      <c r="F35" s="1182"/>
      <c r="G35" s="1182"/>
      <c r="H35" s="1182"/>
      <c r="I35" s="1182"/>
      <c r="J35" s="1182"/>
      <c r="K35" s="1182"/>
      <c r="L35" s="1182"/>
      <c r="M35" s="1182"/>
      <c r="N35" s="1182"/>
      <c r="O35" s="1182"/>
      <c r="P35" s="1182"/>
      <c r="Q35" s="1182"/>
      <c r="R35" s="1182"/>
      <c r="S35" s="1182"/>
      <c r="T35" s="1182"/>
      <c r="U35" s="1182"/>
      <c r="V35" s="1182"/>
      <c r="W35" s="1182"/>
      <c r="X35" s="1182"/>
      <c r="Y35" s="1182"/>
      <c r="Z35" s="1182"/>
      <c r="AA35" s="1182"/>
      <c r="AB35" s="1182"/>
      <c r="AC35" s="1182"/>
      <c r="AD35" s="1182"/>
      <c r="AE35" s="1182"/>
      <c r="AF35" s="1182"/>
      <c r="AG35" s="1182"/>
      <c r="AH35" s="1182"/>
    </row>
    <row r="36" spans="1:34" ht="15" customHeight="1">
      <c r="A36" s="1012"/>
      <c r="B36" s="1013"/>
      <c r="C36" s="1182"/>
      <c r="D36" s="1182"/>
      <c r="E36" s="1182"/>
      <c r="F36" s="1182"/>
      <c r="G36" s="1182"/>
      <c r="H36" s="1182"/>
      <c r="I36" s="1182"/>
      <c r="J36" s="1182"/>
      <c r="K36" s="1182"/>
      <c r="L36" s="1182"/>
      <c r="M36" s="1182"/>
      <c r="N36" s="1182"/>
      <c r="O36" s="1182"/>
      <c r="P36" s="1182"/>
      <c r="Q36" s="1182"/>
      <c r="R36" s="1182"/>
      <c r="S36" s="1182"/>
      <c r="T36" s="1182"/>
      <c r="U36" s="1182"/>
      <c r="V36" s="1182"/>
      <c r="W36" s="1182"/>
      <c r="X36" s="1182"/>
      <c r="Y36" s="1182"/>
      <c r="Z36" s="1182"/>
      <c r="AA36" s="1182"/>
      <c r="AB36" s="1182"/>
      <c r="AC36" s="1182"/>
      <c r="AD36" s="1182"/>
      <c r="AE36" s="1182"/>
      <c r="AF36" s="1182"/>
      <c r="AG36" s="1182"/>
      <c r="AH36" s="1182"/>
    </row>
    <row r="37" spans="1:34" ht="15" customHeight="1">
      <c r="A37" s="1014"/>
      <c r="B37" s="1015"/>
      <c r="C37" s="1182"/>
      <c r="D37" s="1182"/>
      <c r="E37" s="1182"/>
      <c r="F37" s="1182"/>
      <c r="G37" s="1182"/>
      <c r="H37" s="1182"/>
      <c r="I37" s="1182"/>
      <c r="J37" s="1182"/>
      <c r="K37" s="1182"/>
      <c r="L37" s="1182"/>
      <c r="M37" s="1182"/>
      <c r="N37" s="1182"/>
      <c r="O37" s="1182"/>
      <c r="P37" s="1182"/>
      <c r="Q37" s="1182"/>
      <c r="R37" s="1182"/>
      <c r="S37" s="1182"/>
      <c r="T37" s="1182"/>
      <c r="U37" s="1182"/>
      <c r="V37" s="1182"/>
      <c r="W37" s="1182"/>
      <c r="X37" s="1182"/>
      <c r="Y37" s="1182"/>
      <c r="Z37" s="1182"/>
      <c r="AA37" s="1182"/>
      <c r="AB37" s="1182"/>
      <c r="AC37" s="1182"/>
      <c r="AD37" s="1182"/>
      <c r="AE37" s="1182"/>
      <c r="AF37" s="1182"/>
      <c r="AG37" s="1182"/>
      <c r="AH37" s="1182"/>
    </row>
    <row r="38" spans="1:34" ht="15" customHeight="1">
      <c r="A38" s="1010" t="s">
        <v>520</v>
      </c>
      <c r="B38" s="1011"/>
      <c r="C38" s="1181" t="s">
        <v>697</v>
      </c>
      <c r="D38" s="1181"/>
      <c r="E38" s="1181"/>
      <c r="F38" s="1181"/>
      <c r="G38" s="1181"/>
      <c r="H38" s="1181"/>
      <c r="I38" s="1181"/>
      <c r="J38" s="1181"/>
      <c r="K38" s="1181"/>
      <c r="L38" s="1181"/>
      <c r="M38" s="1181"/>
      <c r="N38" s="1181"/>
      <c r="O38" s="1181"/>
      <c r="P38" s="1181"/>
      <c r="Q38" s="1181"/>
      <c r="R38" s="1181"/>
      <c r="S38" s="1181"/>
      <c r="T38" s="1181"/>
      <c r="U38" s="1181"/>
      <c r="V38" s="1181"/>
      <c r="W38" s="1181"/>
      <c r="X38" s="1181"/>
      <c r="Y38" s="1181"/>
      <c r="Z38" s="1181"/>
      <c r="AA38" s="1181"/>
      <c r="AB38" s="1181"/>
      <c r="AC38" s="1181"/>
      <c r="AD38" s="1181"/>
      <c r="AE38" s="1181"/>
      <c r="AF38" s="1181"/>
      <c r="AG38" s="1181"/>
      <c r="AH38" s="1181"/>
    </row>
    <row r="39" spans="1:34" ht="15" customHeight="1">
      <c r="A39" s="1012"/>
      <c r="B39" s="1013"/>
      <c r="C39" s="1181"/>
      <c r="D39" s="1181"/>
      <c r="E39" s="1181"/>
      <c r="F39" s="1181"/>
      <c r="G39" s="1181"/>
      <c r="H39" s="1181"/>
      <c r="I39" s="1181"/>
      <c r="J39" s="1181"/>
      <c r="K39" s="1181"/>
      <c r="L39" s="1181"/>
      <c r="M39" s="1181"/>
      <c r="N39" s="1181"/>
      <c r="O39" s="1181"/>
      <c r="P39" s="1181"/>
      <c r="Q39" s="1181"/>
      <c r="R39" s="1181"/>
      <c r="S39" s="1181"/>
      <c r="T39" s="1181"/>
      <c r="U39" s="1181"/>
      <c r="V39" s="1181"/>
      <c r="W39" s="1181"/>
      <c r="X39" s="1181"/>
      <c r="Y39" s="1181"/>
      <c r="Z39" s="1181"/>
      <c r="AA39" s="1181"/>
      <c r="AB39" s="1181"/>
      <c r="AC39" s="1181"/>
      <c r="AD39" s="1181"/>
      <c r="AE39" s="1181"/>
      <c r="AF39" s="1181"/>
      <c r="AG39" s="1181"/>
      <c r="AH39" s="1181"/>
    </row>
    <row r="40" spans="1:34" ht="15" customHeight="1">
      <c r="A40" s="1012"/>
      <c r="B40" s="1013"/>
      <c r="C40" s="1181"/>
      <c r="D40" s="1181"/>
      <c r="E40" s="1181"/>
      <c r="F40" s="1181"/>
      <c r="G40" s="1181"/>
      <c r="H40" s="1181"/>
      <c r="I40" s="1181"/>
      <c r="J40" s="1181"/>
      <c r="K40" s="1181"/>
      <c r="L40" s="1181"/>
      <c r="M40" s="1181"/>
      <c r="N40" s="1181"/>
      <c r="O40" s="1181"/>
      <c r="P40" s="1181"/>
      <c r="Q40" s="1181"/>
      <c r="R40" s="1181"/>
      <c r="S40" s="1181"/>
      <c r="T40" s="1181"/>
      <c r="U40" s="1181"/>
      <c r="V40" s="1181"/>
      <c r="W40" s="1181"/>
      <c r="X40" s="1181"/>
      <c r="Y40" s="1181"/>
      <c r="Z40" s="1181"/>
      <c r="AA40" s="1181"/>
      <c r="AB40" s="1181"/>
      <c r="AC40" s="1181"/>
      <c r="AD40" s="1181"/>
      <c r="AE40" s="1181"/>
      <c r="AF40" s="1181"/>
      <c r="AG40" s="1181"/>
      <c r="AH40" s="1181"/>
    </row>
    <row r="41" spans="1:34" ht="15" customHeight="1">
      <c r="A41" s="1012"/>
      <c r="B41" s="1013"/>
      <c r="C41" s="1181"/>
      <c r="D41" s="1181"/>
      <c r="E41" s="1181"/>
      <c r="F41" s="1181"/>
      <c r="G41" s="1181"/>
      <c r="H41" s="1181"/>
      <c r="I41" s="1181"/>
      <c r="J41" s="1181"/>
      <c r="K41" s="1181"/>
      <c r="L41" s="1181"/>
      <c r="M41" s="1181"/>
      <c r="N41" s="1181"/>
      <c r="O41" s="1181"/>
      <c r="P41" s="1181"/>
      <c r="Q41" s="1181"/>
      <c r="R41" s="1181"/>
      <c r="S41" s="1181"/>
      <c r="T41" s="1181"/>
      <c r="U41" s="1181"/>
      <c r="V41" s="1181"/>
      <c r="W41" s="1181"/>
      <c r="X41" s="1181"/>
      <c r="Y41" s="1181"/>
      <c r="Z41" s="1181"/>
      <c r="AA41" s="1181"/>
      <c r="AB41" s="1181"/>
      <c r="AC41" s="1181"/>
      <c r="AD41" s="1181"/>
      <c r="AE41" s="1181"/>
      <c r="AF41" s="1181"/>
      <c r="AG41" s="1181"/>
      <c r="AH41" s="1181"/>
    </row>
    <row r="42" spans="1:34" ht="15" hidden="1" customHeight="1">
      <c r="A42" s="1012"/>
      <c r="B42" s="1013"/>
      <c r="C42" s="1181"/>
      <c r="D42" s="1181"/>
      <c r="E42" s="1181"/>
      <c r="F42" s="1181"/>
      <c r="G42" s="1181"/>
      <c r="H42" s="1181"/>
      <c r="I42" s="1181"/>
      <c r="J42" s="1181"/>
      <c r="K42" s="1181"/>
      <c r="L42" s="1181"/>
      <c r="M42" s="1181"/>
      <c r="N42" s="1181"/>
      <c r="O42" s="1181"/>
      <c r="P42" s="1181"/>
      <c r="Q42" s="1181"/>
      <c r="R42" s="1181"/>
      <c r="S42" s="1181"/>
      <c r="T42" s="1181"/>
      <c r="U42" s="1181"/>
      <c r="V42" s="1181"/>
      <c r="W42" s="1181"/>
      <c r="X42" s="1181"/>
      <c r="Y42" s="1181"/>
      <c r="Z42" s="1181"/>
      <c r="AA42" s="1181"/>
      <c r="AB42" s="1181"/>
      <c r="AC42" s="1181"/>
      <c r="AD42" s="1181"/>
      <c r="AE42" s="1181"/>
      <c r="AF42" s="1181"/>
      <c r="AG42" s="1181"/>
      <c r="AH42" s="1181"/>
    </row>
    <row r="43" spans="1:34" ht="1.5" hidden="1" customHeight="1">
      <c r="A43" s="1012"/>
      <c r="B43" s="1013"/>
      <c r="C43" s="1181"/>
      <c r="D43" s="1181"/>
      <c r="E43" s="1181"/>
      <c r="F43" s="1181"/>
      <c r="G43" s="1181"/>
      <c r="H43" s="1181"/>
      <c r="I43" s="1181"/>
      <c r="J43" s="1181"/>
      <c r="K43" s="1181"/>
      <c r="L43" s="1181"/>
      <c r="M43" s="1181"/>
      <c r="N43" s="1181"/>
      <c r="O43" s="1181"/>
      <c r="P43" s="1181"/>
      <c r="Q43" s="1181"/>
      <c r="R43" s="1181"/>
      <c r="S43" s="1181"/>
      <c r="T43" s="1181"/>
      <c r="U43" s="1181"/>
      <c r="V43" s="1181"/>
      <c r="W43" s="1181"/>
      <c r="X43" s="1181"/>
      <c r="Y43" s="1181"/>
      <c r="Z43" s="1181"/>
      <c r="AA43" s="1181"/>
      <c r="AB43" s="1181"/>
      <c r="AC43" s="1181"/>
      <c r="AD43" s="1181"/>
      <c r="AE43" s="1181"/>
      <c r="AF43" s="1181"/>
      <c r="AG43" s="1181"/>
      <c r="AH43" s="1181"/>
    </row>
    <row r="44" spans="1:34" ht="15" hidden="1" customHeight="1">
      <c r="A44" s="1012"/>
      <c r="B44" s="1013"/>
      <c r="C44" s="1181"/>
      <c r="D44" s="1181"/>
      <c r="E44" s="1181"/>
      <c r="F44" s="1181"/>
      <c r="G44" s="1181"/>
      <c r="H44" s="1181"/>
      <c r="I44" s="1181"/>
      <c r="J44" s="1181"/>
      <c r="K44" s="1181"/>
      <c r="L44" s="1181"/>
      <c r="M44" s="1181"/>
      <c r="N44" s="1181"/>
      <c r="O44" s="1181"/>
      <c r="P44" s="1181"/>
      <c r="Q44" s="1181"/>
      <c r="R44" s="1181"/>
      <c r="S44" s="1181"/>
      <c r="T44" s="1181"/>
      <c r="U44" s="1181"/>
      <c r="V44" s="1181"/>
      <c r="W44" s="1181"/>
      <c r="X44" s="1181"/>
      <c r="Y44" s="1181"/>
      <c r="Z44" s="1181"/>
      <c r="AA44" s="1181"/>
      <c r="AB44" s="1181"/>
      <c r="AC44" s="1181"/>
      <c r="AD44" s="1181"/>
      <c r="AE44" s="1181"/>
      <c r="AF44" s="1181"/>
      <c r="AG44" s="1181"/>
      <c r="AH44" s="1181"/>
    </row>
    <row r="45" spans="1:34" ht="15" hidden="1" customHeight="1">
      <c r="A45" s="1012"/>
      <c r="B45" s="1013"/>
      <c r="C45" s="1181"/>
      <c r="D45" s="1181"/>
      <c r="E45" s="1181"/>
      <c r="F45" s="1181"/>
      <c r="G45" s="1181"/>
      <c r="H45" s="1181"/>
      <c r="I45" s="1181"/>
      <c r="J45" s="1181"/>
      <c r="K45" s="1181"/>
      <c r="L45" s="1181"/>
      <c r="M45" s="1181"/>
      <c r="N45" s="1181"/>
      <c r="O45" s="1181"/>
      <c r="P45" s="1181"/>
      <c r="Q45" s="1181"/>
      <c r="R45" s="1181"/>
      <c r="S45" s="1181"/>
      <c r="T45" s="1181"/>
      <c r="U45" s="1181"/>
      <c r="V45" s="1181"/>
      <c r="W45" s="1181"/>
      <c r="X45" s="1181"/>
      <c r="Y45" s="1181"/>
      <c r="Z45" s="1181"/>
      <c r="AA45" s="1181"/>
      <c r="AB45" s="1181"/>
      <c r="AC45" s="1181"/>
      <c r="AD45" s="1181"/>
      <c r="AE45" s="1181"/>
      <c r="AF45" s="1181"/>
      <c r="AG45" s="1181"/>
      <c r="AH45" s="1181"/>
    </row>
    <row r="46" spans="1:34" ht="15" hidden="1" customHeight="1">
      <c r="A46" s="1012"/>
      <c r="B46" s="1013"/>
      <c r="C46" s="1181"/>
      <c r="D46" s="1181"/>
      <c r="E46" s="1181"/>
      <c r="F46" s="1181"/>
      <c r="G46" s="1181"/>
      <c r="H46" s="1181"/>
      <c r="I46" s="1181"/>
      <c r="J46" s="1181"/>
      <c r="K46" s="1181"/>
      <c r="L46" s="1181"/>
      <c r="M46" s="1181"/>
      <c r="N46" s="1181"/>
      <c r="O46" s="1181"/>
      <c r="P46" s="1181"/>
      <c r="Q46" s="1181"/>
      <c r="R46" s="1181"/>
      <c r="S46" s="1181"/>
      <c r="T46" s="1181"/>
      <c r="U46" s="1181"/>
      <c r="V46" s="1181"/>
      <c r="W46" s="1181"/>
      <c r="X46" s="1181"/>
      <c r="Y46" s="1181"/>
      <c r="Z46" s="1181"/>
      <c r="AA46" s="1181"/>
      <c r="AB46" s="1181"/>
      <c r="AC46" s="1181"/>
      <c r="AD46" s="1181"/>
      <c r="AE46" s="1181"/>
      <c r="AF46" s="1181"/>
      <c r="AG46" s="1181"/>
      <c r="AH46" s="1181"/>
    </row>
    <row r="47" spans="1:34" ht="15" hidden="1" customHeight="1">
      <c r="A47" s="1012"/>
      <c r="B47" s="1013"/>
      <c r="C47" s="1181"/>
      <c r="D47" s="1181"/>
      <c r="E47" s="1181"/>
      <c r="F47" s="1181"/>
      <c r="G47" s="1181"/>
      <c r="H47" s="1181"/>
      <c r="I47" s="1181"/>
      <c r="J47" s="1181"/>
      <c r="K47" s="1181"/>
      <c r="L47" s="1181"/>
      <c r="M47" s="1181"/>
      <c r="N47" s="1181"/>
      <c r="O47" s="1181"/>
      <c r="P47" s="1181"/>
      <c r="Q47" s="1181"/>
      <c r="R47" s="1181"/>
      <c r="S47" s="1181"/>
      <c r="T47" s="1181"/>
      <c r="U47" s="1181"/>
      <c r="V47" s="1181"/>
      <c r="W47" s="1181"/>
      <c r="X47" s="1181"/>
      <c r="Y47" s="1181"/>
      <c r="Z47" s="1181"/>
      <c r="AA47" s="1181"/>
      <c r="AB47" s="1181"/>
      <c r="AC47" s="1181"/>
      <c r="AD47" s="1181"/>
      <c r="AE47" s="1181"/>
      <c r="AF47" s="1181"/>
      <c r="AG47" s="1181"/>
      <c r="AH47" s="1181"/>
    </row>
    <row r="48" spans="1:34" ht="15" hidden="1" customHeight="1">
      <c r="A48" s="1012"/>
      <c r="B48" s="1013"/>
      <c r="C48" s="1181"/>
      <c r="D48" s="1181"/>
      <c r="E48" s="1181"/>
      <c r="F48" s="1181"/>
      <c r="G48" s="1181"/>
      <c r="H48" s="1181"/>
      <c r="I48" s="1181"/>
      <c r="J48" s="1181"/>
      <c r="K48" s="1181"/>
      <c r="L48" s="1181"/>
      <c r="M48" s="1181"/>
      <c r="N48" s="1181"/>
      <c r="O48" s="1181"/>
      <c r="P48" s="1181"/>
      <c r="Q48" s="1181"/>
      <c r="R48" s="1181"/>
      <c r="S48" s="1181"/>
      <c r="T48" s="1181"/>
      <c r="U48" s="1181"/>
      <c r="V48" s="1181"/>
      <c r="W48" s="1181"/>
      <c r="X48" s="1181"/>
      <c r="Y48" s="1181"/>
      <c r="Z48" s="1181"/>
      <c r="AA48" s="1181"/>
      <c r="AB48" s="1181"/>
      <c r="AC48" s="1181"/>
      <c r="AD48" s="1181"/>
      <c r="AE48" s="1181"/>
      <c r="AF48" s="1181"/>
      <c r="AG48" s="1181"/>
      <c r="AH48" s="1181"/>
    </row>
    <row r="49" spans="1:34" ht="15" hidden="1" customHeight="1">
      <c r="A49" s="1012"/>
      <c r="B49" s="1013"/>
      <c r="C49" s="1181"/>
      <c r="D49" s="1181"/>
      <c r="E49" s="1181"/>
      <c r="F49" s="1181"/>
      <c r="G49" s="1181"/>
      <c r="H49" s="1181"/>
      <c r="I49" s="1181"/>
      <c r="J49" s="1181"/>
      <c r="K49" s="1181"/>
      <c r="L49" s="1181"/>
      <c r="M49" s="1181"/>
      <c r="N49" s="1181"/>
      <c r="O49" s="1181"/>
      <c r="P49" s="1181"/>
      <c r="Q49" s="1181"/>
      <c r="R49" s="1181"/>
      <c r="S49" s="1181"/>
      <c r="T49" s="1181"/>
      <c r="U49" s="1181"/>
      <c r="V49" s="1181"/>
      <c r="W49" s="1181"/>
      <c r="X49" s="1181"/>
      <c r="Y49" s="1181"/>
      <c r="Z49" s="1181"/>
      <c r="AA49" s="1181"/>
      <c r="AB49" s="1181"/>
      <c r="AC49" s="1181"/>
      <c r="AD49" s="1181"/>
      <c r="AE49" s="1181"/>
      <c r="AF49" s="1181"/>
      <c r="AG49" s="1181"/>
      <c r="AH49" s="1181"/>
    </row>
    <row r="50" spans="1:34" ht="15" hidden="1" customHeight="1">
      <c r="A50" s="1012"/>
      <c r="B50" s="1013"/>
      <c r="C50" s="1181"/>
      <c r="D50" s="1181"/>
      <c r="E50" s="1181"/>
      <c r="F50" s="1181"/>
      <c r="G50" s="1181"/>
      <c r="H50" s="1181"/>
      <c r="I50" s="1181"/>
      <c r="J50" s="1181"/>
      <c r="K50" s="1181"/>
      <c r="L50" s="1181"/>
      <c r="M50" s="1181"/>
      <c r="N50" s="1181"/>
      <c r="O50" s="1181"/>
      <c r="P50" s="1181"/>
      <c r="Q50" s="1181"/>
      <c r="R50" s="1181"/>
      <c r="S50" s="1181"/>
      <c r="T50" s="1181"/>
      <c r="U50" s="1181"/>
      <c r="V50" s="1181"/>
      <c r="W50" s="1181"/>
      <c r="X50" s="1181"/>
      <c r="Y50" s="1181"/>
      <c r="Z50" s="1181"/>
      <c r="AA50" s="1181"/>
      <c r="AB50" s="1181"/>
      <c r="AC50" s="1181"/>
      <c r="AD50" s="1181"/>
      <c r="AE50" s="1181"/>
      <c r="AF50" s="1181"/>
      <c r="AG50" s="1181"/>
      <c r="AH50" s="1181"/>
    </row>
    <row r="51" spans="1:34" ht="15" hidden="1" customHeight="1">
      <c r="A51" s="1012"/>
      <c r="B51" s="1013"/>
      <c r="C51" s="1181"/>
      <c r="D51" s="1181"/>
      <c r="E51" s="1181"/>
      <c r="F51" s="1181"/>
      <c r="G51" s="1181"/>
      <c r="H51" s="1181"/>
      <c r="I51" s="1181"/>
      <c r="J51" s="1181"/>
      <c r="K51" s="1181"/>
      <c r="L51" s="1181"/>
      <c r="M51" s="1181"/>
      <c r="N51" s="1181"/>
      <c r="O51" s="1181"/>
      <c r="P51" s="1181"/>
      <c r="Q51" s="1181"/>
      <c r="R51" s="1181"/>
      <c r="S51" s="1181"/>
      <c r="T51" s="1181"/>
      <c r="U51" s="1181"/>
      <c r="V51" s="1181"/>
      <c r="W51" s="1181"/>
      <c r="X51" s="1181"/>
      <c r="Y51" s="1181"/>
      <c r="Z51" s="1181"/>
      <c r="AA51" s="1181"/>
      <c r="AB51" s="1181"/>
      <c r="AC51" s="1181"/>
      <c r="AD51" s="1181"/>
      <c r="AE51" s="1181"/>
      <c r="AF51" s="1181"/>
      <c r="AG51" s="1181"/>
      <c r="AH51" s="1181"/>
    </row>
    <row r="52" spans="1:34" ht="15" hidden="1" customHeight="1">
      <c r="A52" s="1012"/>
      <c r="B52" s="1013"/>
      <c r="C52" s="1181"/>
      <c r="D52" s="1181"/>
      <c r="E52" s="1181"/>
      <c r="F52" s="1181"/>
      <c r="G52" s="1181"/>
      <c r="H52" s="1181"/>
      <c r="I52" s="1181"/>
      <c r="J52" s="1181"/>
      <c r="K52" s="1181"/>
      <c r="L52" s="1181"/>
      <c r="M52" s="1181"/>
      <c r="N52" s="1181"/>
      <c r="O52" s="1181"/>
      <c r="P52" s="1181"/>
      <c r="Q52" s="1181"/>
      <c r="R52" s="1181"/>
      <c r="S52" s="1181"/>
      <c r="T52" s="1181"/>
      <c r="U52" s="1181"/>
      <c r="V52" s="1181"/>
      <c r="W52" s="1181"/>
      <c r="X52" s="1181"/>
      <c r="Y52" s="1181"/>
      <c r="Z52" s="1181"/>
      <c r="AA52" s="1181"/>
      <c r="AB52" s="1181"/>
      <c r="AC52" s="1181"/>
      <c r="AD52" s="1181"/>
      <c r="AE52" s="1181"/>
      <c r="AF52" s="1181"/>
      <c r="AG52" s="1181"/>
      <c r="AH52" s="1181"/>
    </row>
    <row r="53" spans="1:34" ht="15" hidden="1" customHeight="1">
      <c r="A53" s="1012"/>
      <c r="B53" s="1013"/>
      <c r="C53" s="1181"/>
      <c r="D53" s="1181"/>
      <c r="E53" s="1181"/>
      <c r="F53" s="1181"/>
      <c r="G53" s="1181"/>
      <c r="H53" s="1181"/>
      <c r="I53" s="1181"/>
      <c r="J53" s="1181"/>
      <c r="K53" s="1181"/>
      <c r="L53" s="1181"/>
      <c r="M53" s="1181"/>
      <c r="N53" s="1181"/>
      <c r="O53" s="1181"/>
      <c r="P53" s="1181"/>
      <c r="Q53" s="1181"/>
      <c r="R53" s="1181"/>
      <c r="S53" s="1181"/>
      <c r="T53" s="1181"/>
      <c r="U53" s="1181"/>
      <c r="V53" s="1181"/>
      <c r="W53" s="1181"/>
      <c r="X53" s="1181"/>
      <c r="Y53" s="1181"/>
      <c r="Z53" s="1181"/>
      <c r="AA53" s="1181"/>
      <c r="AB53" s="1181"/>
      <c r="AC53" s="1181"/>
      <c r="AD53" s="1181"/>
      <c r="AE53" s="1181"/>
      <c r="AF53" s="1181"/>
      <c r="AG53" s="1181"/>
      <c r="AH53" s="1181"/>
    </row>
    <row r="54" spans="1:34" ht="15" hidden="1" customHeight="1">
      <c r="A54" s="1012"/>
      <c r="B54" s="1013"/>
      <c r="C54" s="1181"/>
      <c r="D54" s="1181"/>
      <c r="E54" s="1181"/>
      <c r="F54" s="1181"/>
      <c r="G54" s="1181"/>
      <c r="H54" s="1181"/>
      <c r="I54" s="1181"/>
      <c r="J54" s="1181"/>
      <c r="K54" s="1181"/>
      <c r="L54" s="1181"/>
      <c r="M54" s="1181"/>
      <c r="N54" s="1181"/>
      <c r="O54" s="1181"/>
      <c r="P54" s="1181"/>
      <c r="Q54" s="1181"/>
      <c r="R54" s="1181"/>
      <c r="S54" s="1181"/>
      <c r="T54" s="1181"/>
      <c r="U54" s="1181"/>
      <c r="V54" s="1181"/>
      <c r="W54" s="1181"/>
      <c r="X54" s="1181"/>
      <c r="Y54" s="1181"/>
      <c r="Z54" s="1181"/>
      <c r="AA54" s="1181"/>
      <c r="AB54" s="1181"/>
      <c r="AC54" s="1181"/>
      <c r="AD54" s="1181"/>
      <c r="AE54" s="1181"/>
      <c r="AF54" s="1181"/>
      <c r="AG54" s="1181"/>
      <c r="AH54" s="1181"/>
    </row>
    <row r="55" spans="1:34" ht="15" hidden="1" customHeight="1">
      <c r="A55" s="1012"/>
      <c r="B55" s="1013"/>
      <c r="C55" s="1181"/>
      <c r="D55" s="1181"/>
      <c r="E55" s="1181"/>
      <c r="F55" s="1181"/>
      <c r="G55" s="1181"/>
      <c r="H55" s="1181"/>
      <c r="I55" s="1181"/>
      <c r="J55" s="1181"/>
      <c r="K55" s="1181"/>
      <c r="L55" s="1181"/>
      <c r="M55" s="1181"/>
      <c r="N55" s="1181"/>
      <c r="O55" s="1181"/>
      <c r="P55" s="1181"/>
      <c r="Q55" s="1181"/>
      <c r="R55" s="1181"/>
      <c r="S55" s="1181"/>
      <c r="T55" s="1181"/>
      <c r="U55" s="1181"/>
      <c r="V55" s="1181"/>
      <c r="W55" s="1181"/>
      <c r="X55" s="1181"/>
      <c r="Y55" s="1181"/>
      <c r="Z55" s="1181"/>
      <c r="AA55" s="1181"/>
      <c r="AB55" s="1181"/>
      <c r="AC55" s="1181"/>
      <c r="AD55" s="1181"/>
      <c r="AE55" s="1181"/>
      <c r="AF55" s="1181"/>
      <c r="AG55" s="1181"/>
      <c r="AH55" s="1181"/>
    </row>
    <row r="56" spans="1:34" ht="15" hidden="1" customHeight="1">
      <c r="A56" s="1012"/>
      <c r="B56" s="1013"/>
      <c r="C56" s="1181"/>
      <c r="D56" s="1181"/>
      <c r="E56" s="1181"/>
      <c r="F56" s="1181"/>
      <c r="G56" s="1181"/>
      <c r="H56" s="1181"/>
      <c r="I56" s="1181"/>
      <c r="J56" s="1181"/>
      <c r="K56" s="1181"/>
      <c r="L56" s="1181"/>
      <c r="M56" s="1181"/>
      <c r="N56" s="1181"/>
      <c r="O56" s="1181"/>
      <c r="P56" s="1181"/>
      <c r="Q56" s="1181"/>
      <c r="R56" s="1181"/>
      <c r="S56" s="1181"/>
      <c r="T56" s="1181"/>
      <c r="U56" s="1181"/>
      <c r="V56" s="1181"/>
      <c r="W56" s="1181"/>
      <c r="X56" s="1181"/>
      <c r="Y56" s="1181"/>
      <c r="Z56" s="1181"/>
      <c r="AA56" s="1181"/>
      <c r="AB56" s="1181"/>
      <c r="AC56" s="1181"/>
      <c r="AD56" s="1181"/>
      <c r="AE56" s="1181"/>
      <c r="AF56" s="1181"/>
      <c r="AG56" s="1181"/>
      <c r="AH56" s="1181"/>
    </row>
    <row r="57" spans="1:34" ht="15" hidden="1" customHeight="1">
      <c r="A57" s="1014"/>
      <c r="B57" s="1015"/>
      <c r="C57" s="1181"/>
      <c r="D57" s="1181"/>
      <c r="E57" s="1181"/>
      <c r="F57" s="1181"/>
      <c r="G57" s="1181"/>
      <c r="H57" s="1181"/>
      <c r="I57" s="1181"/>
      <c r="J57" s="1181"/>
      <c r="K57" s="1181"/>
      <c r="L57" s="1181"/>
      <c r="M57" s="1181"/>
      <c r="N57" s="1181"/>
      <c r="O57" s="1181"/>
      <c r="P57" s="1181"/>
      <c r="Q57" s="1181"/>
      <c r="R57" s="1181"/>
      <c r="S57" s="1181"/>
      <c r="T57" s="1181"/>
      <c r="U57" s="1181"/>
      <c r="V57" s="1181"/>
      <c r="W57" s="1181"/>
      <c r="X57" s="1181"/>
      <c r="Y57" s="1181"/>
      <c r="Z57" s="1181"/>
      <c r="AA57" s="1181"/>
      <c r="AB57" s="1181"/>
      <c r="AC57" s="1181"/>
      <c r="AD57" s="1181"/>
      <c r="AE57" s="1181"/>
      <c r="AF57" s="1181"/>
      <c r="AG57" s="1181"/>
      <c r="AH57" s="1181"/>
    </row>
    <row r="58" spans="1:34" ht="15" customHeight="1">
      <c r="A58" s="1058" t="s">
        <v>698</v>
      </c>
      <c r="B58" s="1058"/>
      <c r="C58" s="1182" t="s">
        <v>699</v>
      </c>
      <c r="D58" s="1182"/>
      <c r="E58" s="1182"/>
      <c r="F58" s="1182"/>
      <c r="G58" s="1182"/>
      <c r="H58" s="1182"/>
      <c r="I58" s="1182"/>
      <c r="J58" s="1182"/>
      <c r="K58" s="1182"/>
      <c r="L58" s="1182"/>
      <c r="M58" s="1182"/>
      <c r="N58" s="1182"/>
      <c r="O58" s="1182"/>
      <c r="P58" s="1182"/>
      <c r="Q58" s="1182"/>
      <c r="R58" s="1182"/>
      <c r="S58" s="1182"/>
      <c r="T58" s="1182"/>
      <c r="U58" s="1182"/>
      <c r="V58" s="1182"/>
      <c r="W58" s="1182"/>
      <c r="X58" s="1182"/>
      <c r="Y58" s="1182"/>
      <c r="Z58" s="1182"/>
      <c r="AA58" s="1182"/>
      <c r="AB58" s="1182"/>
      <c r="AC58" s="1182"/>
      <c r="AD58" s="1182"/>
      <c r="AE58" s="1182"/>
      <c r="AF58" s="1182"/>
      <c r="AG58" s="1182"/>
      <c r="AH58" s="1182"/>
    </row>
    <row r="59" spans="1:34" ht="15" customHeight="1">
      <c r="A59" s="1058"/>
      <c r="B59" s="1058"/>
      <c r="C59" s="1182"/>
      <c r="D59" s="1182"/>
      <c r="E59" s="1182"/>
      <c r="F59" s="1182"/>
      <c r="G59" s="1182"/>
      <c r="H59" s="1182"/>
      <c r="I59" s="1182"/>
      <c r="J59" s="1182"/>
      <c r="K59" s="1182"/>
      <c r="L59" s="1182"/>
      <c r="M59" s="1182"/>
      <c r="N59" s="1182"/>
      <c r="O59" s="1182"/>
      <c r="P59" s="1182"/>
      <c r="Q59" s="1182"/>
      <c r="R59" s="1182"/>
      <c r="S59" s="1182"/>
      <c r="T59" s="1182"/>
      <c r="U59" s="1182"/>
      <c r="V59" s="1182"/>
      <c r="W59" s="1182"/>
      <c r="X59" s="1182"/>
      <c r="Y59" s="1182"/>
      <c r="Z59" s="1182"/>
      <c r="AA59" s="1182"/>
      <c r="AB59" s="1182"/>
      <c r="AC59" s="1182"/>
      <c r="AD59" s="1182"/>
      <c r="AE59" s="1182"/>
      <c r="AF59" s="1182"/>
      <c r="AG59" s="1182"/>
      <c r="AH59" s="1182"/>
    </row>
    <row r="60" spans="1:34" ht="15" customHeight="1">
      <c r="A60" s="1058"/>
      <c r="B60" s="1058"/>
      <c r="C60" s="1182"/>
      <c r="D60" s="1182"/>
      <c r="E60" s="1182"/>
      <c r="F60" s="1182"/>
      <c r="G60" s="1182"/>
      <c r="H60" s="1182"/>
      <c r="I60" s="1182"/>
      <c r="J60" s="1182"/>
      <c r="K60" s="1182"/>
      <c r="L60" s="1182"/>
      <c r="M60" s="1182"/>
      <c r="N60" s="1182"/>
      <c r="O60" s="1182"/>
      <c r="P60" s="1182"/>
      <c r="Q60" s="1182"/>
      <c r="R60" s="1182"/>
      <c r="S60" s="1182"/>
      <c r="T60" s="1182"/>
      <c r="U60" s="1182"/>
      <c r="V60" s="1182"/>
      <c r="W60" s="1182"/>
      <c r="X60" s="1182"/>
      <c r="Y60" s="1182"/>
      <c r="Z60" s="1182"/>
      <c r="AA60" s="1182"/>
      <c r="AB60" s="1182"/>
      <c r="AC60" s="1182"/>
      <c r="AD60" s="1182"/>
      <c r="AE60" s="1182"/>
      <c r="AF60" s="1182"/>
      <c r="AG60" s="1182"/>
      <c r="AH60" s="1182"/>
    </row>
    <row r="61" spans="1:34" ht="15">
      <c r="Q61" s="295"/>
    </row>
    <row r="62" spans="1:34" ht="15">
      <c r="Q62" s="295"/>
    </row>
    <row r="63" spans="1:34" s="297" customFormat="1" ht="15">
      <c r="A63" s="297" t="s">
        <v>256</v>
      </c>
      <c r="P63" s="510"/>
    </row>
    <row r="64" spans="1:34" s="296" customFormat="1" ht="15">
      <c r="A64" s="296" t="s">
        <v>519</v>
      </c>
      <c r="P64" s="511"/>
    </row>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sheetData>
  <mergeCells count="63">
    <mergeCell ref="A58:B60"/>
    <mergeCell ref="C58:AH60"/>
    <mergeCell ref="A34:AH34"/>
    <mergeCell ref="A35:B37"/>
    <mergeCell ref="C35:AH37"/>
    <mergeCell ref="A38:B57"/>
    <mergeCell ref="C38:AH57"/>
    <mergeCell ref="Q14:T14"/>
    <mergeCell ref="U14:X14"/>
    <mergeCell ref="Y14:AB14"/>
    <mergeCell ref="AC14:AF14"/>
    <mergeCell ref="C17:D19"/>
    <mergeCell ref="E17:F19"/>
    <mergeCell ref="G17:H19"/>
    <mergeCell ref="Y17:AA17"/>
    <mergeCell ref="Y18:AA18"/>
    <mergeCell ref="Y19:AA19"/>
    <mergeCell ref="M14:P14"/>
    <mergeCell ref="B13:D13"/>
    <mergeCell ref="E13:G13"/>
    <mergeCell ref="I13:J13"/>
    <mergeCell ref="K13:L13"/>
    <mergeCell ref="A14:L14"/>
    <mergeCell ref="AH11:AH12"/>
    <mergeCell ref="A11:D12"/>
    <mergeCell ref="E11:G12"/>
    <mergeCell ref="H11:H12"/>
    <mergeCell ref="I11:J12"/>
    <mergeCell ref="K11:L12"/>
    <mergeCell ref="M11:P11"/>
    <mergeCell ref="Q11:T11"/>
    <mergeCell ref="U11:X11"/>
    <mergeCell ref="Y11:AB11"/>
    <mergeCell ref="AC11:AF11"/>
    <mergeCell ref="AG11:AG12"/>
    <mergeCell ref="A7:D8"/>
    <mergeCell ref="E7:L8"/>
    <mergeCell ref="M7:T8"/>
    <mergeCell ref="U7:AH7"/>
    <mergeCell ref="AF8:AH8"/>
    <mergeCell ref="A9:D9"/>
    <mergeCell ref="E9:L9"/>
    <mergeCell ref="M9:T9"/>
    <mergeCell ref="AF9:AH9"/>
    <mergeCell ref="Y5:AB5"/>
    <mergeCell ref="AC5:AH5"/>
    <mergeCell ref="A6:D6"/>
    <mergeCell ref="E6:L6"/>
    <mergeCell ref="M6:P6"/>
    <mergeCell ref="Q6:T6"/>
    <mergeCell ref="U6:X6"/>
    <mergeCell ref="Y6:AB6"/>
    <mergeCell ref="AC6:AH6"/>
    <mergeCell ref="A5:D5"/>
    <mergeCell ref="E5:L5"/>
    <mergeCell ref="M5:P5"/>
    <mergeCell ref="Q5:T5"/>
    <mergeCell ref="U5:X5"/>
    <mergeCell ref="A1:AF1"/>
    <mergeCell ref="AG1:AH2"/>
    <mergeCell ref="A3:AF3"/>
    <mergeCell ref="AG3:AH3"/>
    <mergeCell ref="A4:AH4"/>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H96"/>
  <sheetViews>
    <sheetView showGridLines="0" topLeftCell="G7" zoomScale="57" zoomScaleNormal="57" workbookViewId="0">
      <selection activeCell="AD27" sqref="AD27"/>
    </sheetView>
  </sheetViews>
  <sheetFormatPr baseColWidth="10" defaultColWidth="11.5546875" defaultRowHeight="0" customHeight="1" zeroHeight="1"/>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1.6640625" style="295" customWidth="1"/>
    <col min="11" max="11" width="9.6640625" style="295" bestFit="1" customWidth="1"/>
    <col min="12" max="12" width="7.5546875" style="295" bestFit="1" customWidth="1"/>
    <col min="13" max="13" width="5.5546875" style="295" customWidth="1"/>
    <col min="14" max="14" width="6.33203125" style="295" customWidth="1"/>
    <col min="15" max="15" width="6.88671875" style="295" customWidth="1"/>
    <col min="16" max="16" width="9.5546875" style="295" customWidth="1"/>
    <col min="17" max="17" width="3.5546875" style="429" customWidth="1"/>
    <col min="18" max="16384" width="11.5546875" style="295"/>
  </cols>
  <sheetData>
    <row r="1" spans="1:34"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1286"/>
      <c r="AH1" s="1287"/>
    </row>
    <row r="2" spans="1:34" ht="15">
      <c r="Q2" s="295"/>
      <c r="AG2" s="1286"/>
      <c r="AH2" s="1287"/>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1288"/>
      <c r="AH3" s="1288"/>
    </row>
    <row r="4" spans="1:34" ht="44.2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248.25" customHeight="1">
      <c r="A6" s="966" t="s">
        <v>197</v>
      </c>
      <c r="B6" s="966"/>
      <c r="C6" s="966"/>
      <c r="D6" s="966"/>
      <c r="E6" s="967" t="s">
        <v>198</v>
      </c>
      <c r="F6" s="967"/>
      <c r="G6" s="967"/>
      <c r="H6" s="967"/>
      <c r="I6" s="967"/>
      <c r="J6" s="967"/>
      <c r="K6" s="967"/>
      <c r="L6" s="967"/>
      <c r="M6" s="967" t="s">
        <v>221</v>
      </c>
      <c r="N6" s="967"/>
      <c r="O6" s="967"/>
      <c r="P6" s="967"/>
      <c r="Q6" s="968" t="s">
        <v>371</v>
      </c>
      <c r="R6" s="968"/>
      <c r="S6" s="968"/>
      <c r="T6" s="968"/>
      <c r="U6" s="968" t="s">
        <v>691</v>
      </c>
      <c r="V6" s="968"/>
      <c r="W6" s="968"/>
      <c r="X6" s="968"/>
      <c r="Y6" s="968" t="s">
        <v>692</v>
      </c>
      <c r="Z6" s="968"/>
      <c r="AA6" s="968"/>
      <c r="AB6" s="968"/>
      <c r="AC6" s="968" t="s">
        <v>693</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1076" t="s">
        <v>603</v>
      </c>
      <c r="AG8" s="1076"/>
      <c r="AH8" s="1076"/>
    </row>
    <row r="9" spans="1:34" ht="38.25" customHeight="1">
      <c r="A9" s="990" t="s">
        <v>373</v>
      </c>
      <c r="B9" s="1089"/>
      <c r="C9" s="1089"/>
      <c r="D9" s="991"/>
      <c r="E9" s="990" t="s">
        <v>228</v>
      </c>
      <c r="F9" s="1089"/>
      <c r="G9" s="1089"/>
      <c r="H9" s="1089"/>
      <c r="I9" s="1089"/>
      <c r="J9" s="1089"/>
      <c r="K9" s="1089"/>
      <c r="L9" s="991"/>
      <c r="M9" s="963" t="s">
        <v>22</v>
      </c>
      <c r="N9" s="964"/>
      <c r="O9" s="964"/>
      <c r="P9" s="964"/>
      <c r="Q9" s="964"/>
      <c r="R9" s="964"/>
      <c r="S9" s="964"/>
      <c r="T9" s="965"/>
      <c r="U9" s="469"/>
      <c r="V9" s="464"/>
      <c r="W9" s="464"/>
      <c r="X9" s="464"/>
      <c r="Y9" s="465"/>
      <c r="Z9" s="464"/>
      <c r="AA9" s="464"/>
      <c r="AB9" s="464"/>
      <c r="AC9" s="469"/>
      <c r="AD9" s="465" t="s">
        <v>30</v>
      </c>
      <c r="AE9" s="464"/>
      <c r="AF9" s="990"/>
      <c r="AG9" s="1089"/>
      <c r="AH9" s="991"/>
    </row>
    <row r="10" spans="1:34" s="301" customFormat="1" ht="15" customHeight="1">
      <c r="A10" s="1289" t="s">
        <v>500</v>
      </c>
      <c r="B10" s="1290"/>
      <c r="C10" s="1290"/>
      <c r="D10" s="1291"/>
      <c r="E10" s="1077" t="s">
        <v>530</v>
      </c>
      <c r="F10" s="1295"/>
      <c r="G10" s="1078"/>
      <c r="H10" s="1215" t="s">
        <v>10</v>
      </c>
      <c r="I10" s="1081" t="s">
        <v>529</v>
      </c>
      <c r="J10" s="1082"/>
      <c r="K10" s="1085" t="s">
        <v>528</v>
      </c>
      <c r="L10" s="1086"/>
      <c r="M10" s="987" t="s">
        <v>636</v>
      </c>
      <c r="N10" s="988"/>
      <c r="O10" s="988"/>
      <c r="P10" s="1044"/>
      <c r="Q10" s="987">
        <v>2019</v>
      </c>
      <c r="R10" s="988"/>
      <c r="S10" s="988"/>
      <c r="T10" s="988"/>
      <c r="U10" s="988">
        <v>2020</v>
      </c>
      <c r="V10" s="988"/>
      <c r="W10" s="988"/>
      <c r="X10" s="988"/>
      <c r="Y10" s="988">
        <v>2021</v>
      </c>
      <c r="Z10" s="988"/>
      <c r="AA10" s="988"/>
      <c r="AB10" s="988"/>
      <c r="AC10" s="988">
        <v>2022</v>
      </c>
      <c r="AD10" s="988"/>
      <c r="AE10" s="988"/>
      <c r="AF10" s="1044"/>
      <c r="AG10" s="979" t="s">
        <v>534</v>
      </c>
      <c r="AH10" s="979" t="s">
        <v>607</v>
      </c>
    </row>
    <row r="11" spans="1:34" s="301" customFormat="1" ht="15" customHeight="1">
      <c r="A11" s="1292"/>
      <c r="B11" s="1293"/>
      <c r="C11" s="1293"/>
      <c r="D11" s="1294"/>
      <c r="E11" s="1079"/>
      <c r="F11" s="1296"/>
      <c r="G11" s="1080"/>
      <c r="H11" s="1297"/>
      <c r="I11" s="1083"/>
      <c r="J11" s="1084"/>
      <c r="K11" s="1087"/>
      <c r="L11" s="1088"/>
      <c r="M11" s="463" t="s">
        <v>23</v>
      </c>
      <c r="N11" s="463" t="s">
        <v>24</v>
      </c>
      <c r="O11" s="463" t="s">
        <v>25</v>
      </c>
      <c r="P11" s="463" t="s">
        <v>609</v>
      </c>
      <c r="Q11" s="508" t="s">
        <v>23</v>
      </c>
      <c r="R11" s="466" t="s">
        <v>24</v>
      </c>
      <c r="S11" s="466" t="s">
        <v>25</v>
      </c>
      <c r="T11" s="466" t="s">
        <v>609</v>
      </c>
      <c r="U11" s="466" t="s">
        <v>23</v>
      </c>
      <c r="V11" s="466" t="s">
        <v>24</v>
      </c>
      <c r="W11" s="466" t="s">
        <v>25</v>
      </c>
      <c r="X11" s="466" t="s">
        <v>609</v>
      </c>
      <c r="Y11" s="466" t="s">
        <v>23</v>
      </c>
      <c r="Z11" s="466" t="s">
        <v>24</v>
      </c>
      <c r="AA11" s="466" t="s">
        <v>25</v>
      </c>
      <c r="AB11" s="466" t="s">
        <v>609</v>
      </c>
      <c r="AC11" s="466" t="s">
        <v>23</v>
      </c>
      <c r="AD11" s="466" t="s">
        <v>24</v>
      </c>
      <c r="AE11" s="466" t="s">
        <v>25</v>
      </c>
      <c r="AF11" s="480" t="s">
        <v>609</v>
      </c>
      <c r="AG11" s="1156"/>
      <c r="AH11" s="1156"/>
    </row>
    <row r="12" spans="1:34" s="301" customFormat="1" ht="39.75" customHeight="1">
      <c r="A12" s="471" t="s">
        <v>606</v>
      </c>
      <c r="B12" s="990" t="s">
        <v>229</v>
      </c>
      <c r="C12" s="1089"/>
      <c r="D12" s="991"/>
      <c r="E12" s="1322">
        <v>81</v>
      </c>
      <c r="F12" s="1323"/>
      <c r="G12" s="1324"/>
      <c r="H12" s="464" t="s">
        <v>694</v>
      </c>
      <c r="I12" s="968" t="s">
        <v>230</v>
      </c>
      <c r="J12" s="968"/>
      <c r="K12" s="1233" t="s">
        <v>227</v>
      </c>
      <c r="L12" s="1234"/>
      <c r="M12" s="309">
        <v>2</v>
      </c>
      <c r="N12" s="309">
        <v>4</v>
      </c>
      <c r="O12" s="309">
        <v>8</v>
      </c>
      <c r="P12" s="533">
        <f>SUM(M12:O12)</f>
        <v>14</v>
      </c>
      <c r="Q12" s="538"/>
      <c r="R12" s="535"/>
      <c r="S12" s="535"/>
      <c r="T12" s="536">
        <f>SUM(Q12:S12)</f>
        <v>0</v>
      </c>
      <c r="U12" s="535"/>
      <c r="V12" s="535"/>
      <c r="W12" s="535"/>
      <c r="X12" s="536">
        <f>SUM(U12:W12)</f>
        <v>0</v>
      </c>
      <c r="Y12" s="535"/>
      <c r="Z12" s="535"/>
      <c r="AA12" s="535"/>
      <c r="AB12" s="536">
        <f>SUM(Y12:AA12)</f>
        <v>0</v>
      </c>
      <c r="AC12" s="535"/>
      <c r="AD12" s="535"/>
      <c r="AE12" s="535"/>
      <c r="AF12" s="536">
        <f>SUM(AC12:AE12)</f>
        <v>0</v>
      </c>
      <c r="AG12" s="535">
        <f>+P12+T12+X12+AB12+AF12</f>
        <v>14</v>
      </c>
      <c r="AH12" s="539">
        <f>AG12/E12</f>
        <v>0.1728395061728395</v>
      </c>
    </row>
    <row r="13" spans="1:34" ht="23.25" customHeight="1">
      <c r="A13" s="1201" t="s">
        <v>527</v>
      </c>
      <c r="B13" s="1201"/>
      <c r="C13" s="1201"/>
      <c r="D13" s="1201"/>
      <c r="E13" s="1201"/>
      <c r="F13" s="1201"/>
      <c r="G13" s="1201"/>
      <c r="H13" s="1201"/>
      <c r="I13" s="1201"/>
      <c r="J13" s="1201"/>
      <c r="K13" s="1201"/>
      <c r="L13" s="1201"/>
      <c r="M13" s="1141">
        <f>((P12/$E$12)/COUNT(P12:P12))</f>
        <v>0.1728395061728395</v>
      </c>
      <c r="N13" s="1142"/>
      <c r="O13" s="1142"/>
      <c r="P13" s="1143"/>
      <c r="Q13" s="1141">
        <f t="shared" ref="Q13" si="0">((T12/$E$12)/COUNT(T12:T12))</f>
        <v>0</v>
      </c>
      <c r="R13" s="1142"/>
      <c r="S13" s="1142"/>
      <c r="T13" s="1143"/>
      <c r="U13" s="1141">
        <f t="shared" ref="U13" si="1">((X12/$E$12)/COUNT(X12:X12))</f>
        <v>0</v>
      </c>
      <c r="V13" s="1142"/>
      <c r="W13" s="1142"/>
      <c r="X13" s="1143"/>
      <c r="Y13" s="1141">
        <f t="shared" ref="Y13" si="2">((AB12/$E$12)/COUNT(AB12:AB12))</f>
        <v>0</v>
      </c>
      <c r="Z13" s="1142"/>
      <c r="AA13" s="1142"/>
      <c r="AB13" s="1143"/>
      <c r="AC13" s="1141">
        <f t="shared" ref="AC13" si="3">((AF12/$E$12)/COUNT(AF12:AF12))</f>
        <v>0</v>
      </c>
      <c r="AD13" s="1142"/>
      <c r="AE13" s="1142"/>
      <c r="AF13" s="1143"/>
      <c r="AG13" s="497">
        <f>SUM(M13:AF13)</f>
        <v>0.1728395061728395</v>
      </c>
      <c r="AH13" s="509">
        <f>AVERAGE(AH12)</f>
        <v>0.1728395061728395</v>
      </c>
    </row>
    <row r="14" spans="1:34" ht="15">
      <c r="A14" s="444"/>
      <c r="B14" s="444"/>
      <c r="C14" s="315"/>
    </row>
    <row r="15" spans="1:34" ht="15">
      <c r="A15" s="450" t="s">
        <v>686</v>
      </c>
      <c r="B15" s="450" t="s">
        <v>687</v>
      </c>
      <c r="C15" s="315"/>
      <c r="Q15" s="295"/>
      <c r="AA15" s="441">
        <v>2018</v>
      </c>
      <c r="AB15" s="441">
        <v>2019</v>
      </c>
      <c r="AC15" s="441">
        <v>2020</v>
      </c>
      <c r="AD15" s="441">
        <v>2021</v>
      </c>
      <c r="AE15" s="441">
        <v>2022</v>
      </c>
      <c r="AF15" s="633"/>
    </row>
    <row r="16" spans="1:34" ht="15.75" customHeight="1">
      <c r="A16" s="499">
        <v>2018</v>
      </c>
      <c r="B16" s="512">
        <f>M13</f>
        <v>0.1728395061728395</v>
      </c>
      <c r="C16" s="499"/>
      <c r="D16" s="499"/>
      <c r="E16" s="499"/>
      <c r="F16" s="499"/>
      <c r="G16" s="499"/>
      <c r="H16" s="499"/>
      <c r="Q16" s="295"/>
      <c r="Y16" s="1006" t="s">
        <v>526</v>
      </c>
      <c r="Z16" s="1006"/>
      <c r="AA16" s="630" t="s">
        <v>961</v>
      </c>
      <c r="AB16" s="300" t="s">
        <v>962</v>
      </c>
      <c r="AC16" s="300" t="s">
        <v>963</v>
      </c>
      <c r="AD16" s="300" t="s">
        <v>964</v>
      </c>
      <c r="AE16" s="300" t="s">
        <v>965</v>
      </c>
      <c r="AF16" s="594"/>
    </row>
    <row r="17" spans="1:32" ht="15.75" customHeight="1">
      <c r="A17" s="513">
        <v>2019</v>
      </c>
      <c r="B17" s="512">
        <f>Q13</f>
        <v>0</v>
      </c>
      <c r="C17" s="499"/>
      <c r="D17" s="499"/>
      <c r="E17" s="499"/>
      <c r="F17" s="499"/>
      <c r="G17" s="499"/>
      <c r="H17" s="499"/>
      <c r="Q17" s="295"/>
      <c r="Y17" s="1007" t="s">
        <v>525</v>
      </c>
      <c r="Z17" s="1007"/>
      <c r="AA17" s="299" t="s">
        <v>966</v>
      </c>
      <c r="AB17" s="631" t="s">
        <v>967</v>
      </c>
      <c r="AC17" s="299" t="s">
        <v>968</v>
      </c>
      <c r="AD17" s="299" t="s">
        <v>969</v>
      </c>
      <c r="AE17" s="299" t="s">
        <v>970</v>
      </c>
      <c r="AF17" s="594"/>
    </row>
    <row r="18" spans="1:32" ht="15.75" customHeight="1">
      <c r="A18" s="513">
        <v>2020</v>
      </c>
      <c r="B18" s="512">
        <f>U13</f>
        <v>0</v>
      </c>
      <c r="C18" s="499"/>
      <c r="D18" s="499"/>
      <c r="E18" s="499"/>
      <c r="F18" s="499"/>
      <c r="G18" s="499"/>
      <c r="H18" s="499"/>
      <c r="Q18" s="295"/>
      <c r="Y18" s="1009" t="s">
        <v>524</v>
      </c>
      <c r="Z18" s="1009"/>
      <c r="AA18" s="632" t="s">
        <v>523</v>
      </c>
      <c r="AB18" s="298" t="s">
        <v>961</v>
      </c>
      <c r="AC18" s="298" t="s">
        <v>962</v>
      </c>
      <c r="AD18" s="298" t="s">
        <v>963</v>
      </c>
      <c r="AE18" s="298" t="s">
        <v>964</v>
      </c>
      <c r="AF18" s="594"/>
    </row>
    <row r="19" spans="1:32" ht="19.5" customHeight="1">
      <c r="A19" s="380">
        <v>2021</v>
      </c>
      <c r="B19" s="505">
        <f>Y13</f>
        <v>0</v>
      </c>
      <c r="C19" s="357"/>
      <c r="D19" s="1116"/>
      <c r="E19" s="1116"/>
      <c r="F19" s="1116"/>
      <c r="G19" s="1116"/>
      <c r="H19" s="1116"/>
      <c r="I19" s="1116"/>
      <c r="J19" s="1116"/>
      <c r="K19" s="1116"/>
      <c r="L19" s="1116"/>
      <c r="M19" s="1116"/>
      <c r="N19" s="1116"/>
      <c r="O19" s="1116"/>
      <c r="P19" s="1116"/>
      <c r="Q19" s="295"/>
    </row>
    <row r="20" spans="1:32" ht="19.5" customHeight="1">
      <c r="A20" s="380">
        <v>2022</v>
      </c>
      <c r="B20" s="505">
        <f>AC13</f>
        <v>0</v>
      </c>
      <c r="C20" s="358"/>
      <c r="D20" s="1116"/>
      <c r="E20" s="1116"/>
      <c r="F20" s="1116"/>
      <c r="G20" s="1116"/>
      <c r="H20" s="1116"/>
      <c r="I20" s="1116"/>
      <c r="J20" s="1116"/>
      <c r="K20" s="1116"/>
      <c r="L20" s="1116"/>
      <c r="M20" s="1116"/>
      <c r="N20" s="1116"/>
      <c r="O20" s="1116"/>
      <c r="P20" s="1116"/>
      <c r="Q20" s="295"/>
    </row>
    <row r="21" spans="1:32" ht="19.5" customHeight="1">
      <c r="A21" s="380"/>
      <c r="B21" s="366"/>
      <c r="C21" s="358"/>
      <c r="D21" s="1116"/>
      <c r="E21" s="1116"/>
      <c r="F21" s="1116"/>
      <c r="G21" s="1116"/>
      <c r="H21" s="1116"/>
      <c r="I21" s="1116"/>
      <c r="J21" s="1116"/>
      <c r="K21" s="1116"/>
      <c r="L21" s="1116"/>
      <c r="M21" s="1116"/>
      <c r="N21" s="1116"/>
      <c r="O21" s="1116"/>
      <c r="P21" s="1116"/>
      <c r="Q21" s="295"/>
    </row>
    <row r="22" spans="1:32" ht="19.5" customHeight="1">
      <c r="A22" s="410"/>
      <c r="B22" s="403"/>
      <c r="C22" s="358"/>
      <c r="D22" s="1116"/>
      <c r="E22" s="1116"/>
      <c r="F22" s="1116"/>
      <c r="G22" s="1116"/>
      <c r="H22" s="1116"/>
      <c r="I22" s="1116"/>
      <c r="J22" s="1116"/>
      <c r="K22" s="1116"/>
      <c r="L22" s="1116"/>
      <c r="M22" s="1116"/>
      <c r="N22" s="1116"/>
      <c r="O22" s="1116"/>
      <c r="P22" s="1116"/>
      <c r="Q22" s="295"/>
    </row>
    <row r="23" spans="1:32" ht="19.5" customHeight="1">
      <c r="A23" s="410"/>
      <c r="B23" s="403"/>
      <c r="C23" s="358"/>
      <c r="D23" s="1116"/>
      <c r="E23" s="1116"/>
      <c r="F23" s="1116"/>
      <c r="G23" s="1116"/>
      <c r="H23" s="1116"/>
      <c r="I23" s="1116"/>
      <c r="J23" s="1116"/>
      <c r="K23" s="1116"/>
      <c r="L23" s="1116"/>
      <c r="M23" s="1116"/>
      <c r="N23" s="1116"/>
      <c r="O23" s="1116"/>
      <c r="P23" s="1116"/>
      <c r="Q23" s="295"/>
    </row>
    <row r="24" spans="1:32" ht="19.5" customHeight="1">
      <c r="A24" s="410"/>
      <c r="B24" s="403"/>
      <c r="C24" s="358"/>
      <c r="D24" s="1116"/>
      <c r="E24" s="1116"/>
      <c r="F24" s="1116"/>
      <c r="G24" s="1116"/>
      <c r="H24" s="1116"/>
      <c r="I24" s="1116"/>
      <c r="J24" s="1116"/>
      <c r="K24" s="1116"/>
      <c r="L24" s="1116"/>
      <c r="M24" s="1116"/>
      <c r="N24" s="1116"/>
      <c r="O24" s="1116"/>
      <c r="P24" s="1116"/>
      <c r="Q24" s="295"/>
    </row>
    <row r="25" spans="1:32" ht="19.5" customHeight="1">
      <c r="A25" s="410"/>
      <c r="B25" s="403"/>
      <c r="C25" s="358"/>
      <c r="D25" s="1116"/>
      <c r="E25" s="1116"/>
      <c r="F25" s="1116"/>
      <c r="G25" s="1116"/>
      <c r="H25" s="1116"/>
      <c r="I25" s="1116"/>
      <c r="J25" s="1116"/>
      <c r="K25" s="1116"/>
      <c r="L25" s="1116"/>
      <c r="M25" s="1116"/>
      <c r="N25" s="1116"/>
      <c r="O25" s="1116"/>
      <c r="P25" s="1116"/>
      <c r="Q25" s="295"/>
    </row>
    <row r="26" spans="1:32" ht="19.5" customHeight="1">
      <c r="A26" s="410"/>
      <c r="B26" s="403"/>
      <c r="C26" s="358"/>
      <c r="D26" s="1116"/>
      <c r="E26" s="1116"/>
      <c r="F26" s="1116"/>
      <c r="G26" s="1116"/>
      <c r="H26" s="1116"/>
      <c r="I26" s="1116"/>
      <c r="J26" s="1116"/>
      <c r="K26" s="1116"/>
      <c r="L26" s="1116"/>
      <c r="M26" s="1116"/>
      <c r="N26" s="1116"/>
      <c r="O26" s="1116"/>
      <c r="P26" s="1116"/>
      <c r="Q26" s="295"/>
    </row>
    <row r="27" spans="1:32" ht="19.5" customHeight="1">
      <c r="A27" s="410"/>
      <c r="B27" s="403"/>
      <c r="C27" s="358"/>
      <c r="D27" s="1116"/>
      <c r="E27" s="1116"/>
      <c r="F27" s="1116"/>
      <c r="G27" s="1116"/>
      <c r="H27" s="1116"/>
      <c r="I27" s="1116"/>
      <c r="J27" s="1116"/>
      <c r="K27" s="1116"/>
      <c r="L27" s="1116"/>
      <c r="M27" s="1116"/>
      <c r="N27" s="1116"/>
      <c r="O27" s="1116"/>
      <c r="P27" s="1116"/>
      <c r="Q27" s="295"/>
    </row>
    <row r="28" spans="1:32" ht="19.5" customHeight="1">
      <c r="A28" s="410"/>
      <c r="B28" s="403"/>
      <c r="C28" s="358"/>
      <c r="D28" s="1116"/>
      <c r="E28" s="1116"/>
      <c r="F28" s="1116"/>
      <c r="G28" s="1116"/>
      <c r="H28" s="1116"/>
      <c r="I28" s="1116"/>
      <c r="J28" s="1116"/>
      <c r="K28" s="1116"/>
      <c r="L28" s="1116"/>
      <c r="M28" s="1116"/>
      <c r="N28" s="1116"/>
      <c r="O28" s="1116"/>
      <c r="P28" s="1116"/>
      <c r="Q28" s="295"/>
    </row>
    <row r="29" spans="1:32" ht="19.5" customHeight="1">
      <c r="A29" s="410"/>
      <c r="B29" s="403"/>
      <c r="C29" s="358"/>
      <c r="D29" s="1116"/>
      <c r="E29" s="1116"/>
      <c r="F29" s="1116"/>
      <c r="G29" s="1116"/>
      <c r="H29" s="1116"/>
      <c r="I29" s="1116"/>
      <c r="J29" s="1116"/>
      <c r="K29" s="1116"/>
      <c r="L29" s="1116"/>
      <c r="M29" s="1116"/>
      <c r="N29" s="1116"/>
      <c r="O29" s="1116"/>
      <c r="P29" s="1116"/>
      <c r="Q29" s="295"/>
    </row>
    <row r="30" spans="1:32" ht="19.5" customHeight="1">
      <c r="A30" s="410"/>
      <c r="B30" s="403"/>
      <c r="C30" s="358"/>
      <c r="D30" s="403"/>
      <c r="E30" s="403"/>
      <c r="F30" s="403"/>
      <c r="G30" s="403"/>
      <c r="H30" s="403"/>
      <c r="I30" s="403"/>
      <c r="J30" s="403"/>
      <c r="K30" s="403"/>
      <c r="L30" s="403"/>
      <c r="M30" s="403"/>
      <c r="N30" s="403"/>
      <c r="O30" s="403"/>
      <c r="P30" s="403"/>
      <c r="Q30" s="295"/>
    </row>
    <row r="31" spans="1:32" ht="19.5" customHeight="1">
      <c r="A31" s="410"/>
      <c r="B31" s="403"/>
      <c r="C31" s="358"/>
      <c r="D31" s="403"/>
      <c r="E31" s="403"/>
      <c r="F31" s="403"/>
      <c r="G31" s="403"/>
      <c r="H31" s="403"/>
      <c r="I31" s="403"/>
      <c r="J31" s="403"/>
      <c r="K31" s="403"/>
      <c r="L31" s="403"/>
      <c r="M31" s="403"/>
      <c r="N31" s="403"/>
      <c r="O31" s="403"/>
      <c r="P31" s="403"/>
      <c r="Q31" s="295"/>
    </row>
    <row r="32" spans="1:32" ht="19.5" customHeight="1">
      <c r="A32" s="410"/>
      <c r="B32" s="403"/>
      <c r="C32" s="358"/>
      <c r="D32" s="403"/>
      <c r="E32" s="403"/>
      <c r="F32" s="403"/>
      <c r="G32" s="403"/>
      <c r="H32" s="403"/>
      <c r="I32" s="403"/>
      <c r="J32" s="403"/>
      <c r="K32" s="403"/>
      <c r="L32" s="403"/>
      <c r="M32" s="403"/>
      <c r="N32" s="403"/>
      <c r="O32" s="403"/>
      <c r="P32" s="403"/>
      <c r="Q32" s="295"/>
    </row>
    <row r="33" spans="1:32" ht="15">
      <c r="A33" s="1062" t="s">
        <v>608</v>
      </c>
      <c r="B33" s="1063"/>
      <c r="C33" s="1063"/>
      <c r="D33" s="1063"/>
      <c r="E33" s="1063"/>
      <c r="F33" s="1063"/>
      <c r="G33" s="1063"/>
      <c r="H33" s="1063"/>
      <c r="I33" s="1063"/>
      <c r="J33" s="1063"/>
      <c r="K33" s="1063"/>
      <c r="L33" s="1063"/>
      <c r="M33" s="1063"/>
      <c r="N33" s="1063"/>
      <c r="O33" s="1063"/>
      <c r="P33" s="1063"/>
      <c r="Q33" s="1063"/>
      <c r="R33" s="1063"/>
      <c r="S33" s="1063"/>
      <c r="T33" s="1063"/>
      <c r="U33" s="1063"/>
      <c r="V33" s="1063"/>
      <c r="W33" s="1063"/>
      <c r="X33" s="1063"/>
      <c r="Y33" s="1063"/>
      <c r="Z33" s="1063"/>
      <c r="AA33" s="1063"/>
      <c r="AB33" s="1063"/>
      <c r="AC33" s="1063"/>
      <c r="AD33" s="1063"/>
      <c r="AE33" s="1063"/>
      <c r="AF33" s="1063"/>
    </row>
    <row r="34" spans="1:32" ht="15" customHeight="1">
      <c r="A34" s="1010" t="s">
        <v>695</v>
      </c>
      <c r="B34" s="1011"/>
      <c r="C34" s="1182" t="s">
        <v>700</v>
      </c>
      <c r="D34" s="1182"/>
      <c r="E34" s="1182"/>
      <c r="F34" s="1182"/>
      <c r="G34" s="1182"/>
      <c r="H34" s="1182"/>
      <c r="I34" s="1182"/>
      <c r="J34" s="1182"/>
      <c r="K34" s="1182"/>
      <c r="L34" s="1182"/>
      <c r="M34" s="1182"/>
      <c r="N34" s="1182"/>
      <c r="O34" s="1182"/>
      <c r="P34" s="1182"/>
      <c r="Q34" s="1182"/>
      <c r="R34" s="1182"/>
      <c r="S34" s="1182"/>
      <c r="T34" s="1182"/>
      <c r="U34" s="1182"/>
      <c r="V34" s="1182"/>
      <c r="W34" s="1182"/>
      <c r="X34" s="1182"/>
      <c r="Y34" s="1182"/>
      <c r="Z34" s="1182"/>
      <c r="AA34" s="1182"/>
      <c r="AB34" s="1182"/>
      <c r="AC34" s="1182"/>
      <c r="AD34" s="1182"/>
      <c r="AE34" s="1182"/>
      <c r="AF34" s="1182"/>
    </row>
    <row r="35" spans="1:32" ht="15" customHeight="1">
      <c r="A35" s="1012"/>
      <c r="B35" s="1013"/>
      <c r="C35" s="1182"/>
      <c r="D35" s="1182"/>
      <c r="E35" s="1182"/>
      <c r="F35" s="1182"/>
      <c r="G35" s="1182"/>
      <c r="H35" s="1182"/>
      <c r="I35" s="1182"/>
      <c r="J35" s="1182"/>
      <c r="K35" s="1182"/>
      <c r="L35" s="1182"/>
      <c r="M35" s="1182"/>
      <c r="N35" s="1182"/>
      <c r="O35" s="1182"/>
      <c r="P35" s="1182"/>
      <c r="Q35" s="1182"/>
      <c r="R35" s="1182"/>
      <c r="S35" s="1182"/>
      <c r="T35" s="1182"/>
      <c r="U35" s="1182"/>
      <c r="V35" s="1182"/>
      <c r="W35" s="1182"/>
      <c r="X35" s="1182"/>
      <c r="Y35" s="1182"/>
      <c r="Z35" s="1182"/>
      <c r="AA35" s="1182"/>
      <c r="AB35" s="1182"/>
      <c r="AC35" s="1182"/>
      <c r="AD35" s="1182"/>
      <c r="AE35" s="1182"/>
      <c r="AF35" s="1182"/>
    </row>
    <row r="36" spans="1:32" ht="15" customHeight="1">
      <c r="A36" s="1014"/>
      <c r="B36" s="1015"/>
      <c r="C36" s="1182"/>
      <c r="D36" s="1182"/>
      <c r="E36" s="1182"/>
      <c r="F36" s="1182"/>
      <c r="G36" s="1182"/>
      <c r="H36" s="1182"/>
      <c r="I36" s="1182"/>
      <c r="J36" s="1182"/>
      <c r="K36" s="1182"/>
      <c r="L36" s="1182"/>
      <c r="M36" s="1182"/>
      <c r="N36" s="1182"/>
      <c r="O36" s="1182"/>
      <c r="P36" s="1182"/>
      <c r="Q36" s="1182"/>
      <c r="R36" s="1182"/>
      <c r="S36" s="1182"/>
      <c r="T36" s="1182"/>
      <c r="U36" s="1182"/>
      <c r="V36" s="1182"/>
      <c r="W36" s="1182"/>
      <c r="X36" s="1182"/>
      <c r="Y36" s="1182"/>
      <c r="Z36" s="1182"/>
      <c r="AA36" s="1182"/>
      <c r="AB36" s="1182"/>
      <c r="AC36" s="1182"/>
      <c r="AD36" s="1182"/>
      <c r="AE36" s="1182"/>
      <c r="AF36" s="1182"/>
    </row>
    <row r="37" spans="1:32" ht="15" customHeight="1">
      <c r="A37" s="1058" t="s">
        <v>520</v>
      </c>
      <c r="B37" s="1058"/>
      <c r="C37" s="1064" t="s">
        <v>701</v>
      </c>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row>
    <row r="38" spans="1:32" ht="15" customHeight="1">
      <c r="A38" s="1058"/>
      <c r="B38" s="1058"/>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row>
    <row r="39" spans="1:32" ht="15" customHeight="1">
      <c r="A39" s="1058"/>
      <c r="B39" s="1058"/>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row>
    <row r="40" spans="1:32" ht="15" customHeight="1">
      <c r="A40" s="1058"/>
      <c r="B40" s="1058"/>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row>
    <row r="41" spans="1:32" ht="15" customHeight="1">
      <c r="A41" s="1058" t="s">
        <v>702</v>
      </c>
      <c r="B41" s="1058"/>
      <c r="C41" s="1182" t="s">
        <v>703</v>
      </c>
      <c r="D41" s="1182"/>
      <c r="E41" s="1182"/>
      <c r="F41" s="1182"/>
      <c r="G41" s="1182"/>
      <c r="H41" s="1182"/>
      <c r="I41" s="1182"/>
      <c r="J41" s="1182"/>
      <c r="K41" s="1182"/>
      <c r="L41" s="1182"/>
      <c r="M41" s="1182"/>
      <c r="N41" s="1182"/>
      <c r="O41" s="1182"/>
      <c r="P41" s="1182"/>
      <c r="Q41" s="1182"/>
      <c r="R41" s="1182"/>
      <c r="S41" s="1182"/>
      <c r="T41" s="1182"/>
      <c r="U41" s="1182"/>
      <c r="V41" s="1182"/>
      <c r="W41" s="1182"/>
      <c r="X41" s="1182"/>
      <c r="Y41" s="1182"/>
      <c r="Z41" s="1182"/>
      <c r="AA41" s="1182"/>
      <c r="AB41" s="1182"/>
      <c r="AC41" s="1182"/>
      <c r="AD41" s="1182"/>
      <c r="AE41" s="1182"/>
      <c r="AF41" s="1182"/>
    </row>
    <row r="42" spans="1:32" ht="15" customHeight="1">
      <c r="A42" s="1058"/>
      <c r="B42" s="1058"/>
      <c r="C42" s="1182"/>
      <c r="D42" s="1182"/>
      <c r="E42" s="1182"/>
      <c r="F42" s="1182"/>
      <c r="G42" s="1182"/>
      <c r="H42" s="1182"/>
      <c r="I42" s="1182"/>
      <c r="J42" s="1182"/>
      <c r="K42" s="1182"/>
      <c r="L42" s="1182"/>
      <c r="M42" s="1182"/>
      <c r="N42" s="1182"/>
      <c r="O42" s="1182"/>
      <c r="P42" s="1182"/>
      <c r="Q42" s="1182"/>
      <c r="R42" s="1182"/>
      <c r="S42" s="1182"/>
      <c r="T42" s="1182"/>
      <c r="U42" s="1182"/>
      <c r="V42" s="1182"/>
      <c r="W42" s="1182"/>
      <c r="X42" s="1182"/>
      <c r="Y42" s="1182"/>
      <c r="Z42" s="1182"/>
      <c r="AA42" s="1182"/>
      <c r="AB42" s="1182"/>
      <c r="AC42" s="1182"/>
      <c r="AD42" s="1182"/>
      <c r="AE42" s="1182"/>
      <c r="AF42" s="1182"/>
    </row>
    <row r="43" spans="1:32" ht="15" customHeight="1">
      <c r="A43" s="1058"/>
      <c r="B43" s="1058"/>
      <c r="C43" s="1182"/>
      <c r="D43" s="1182"/>
      <c r="E43" s="1182"/>
      <c r="F43" s="1182"/>
      <c r="G43" s="1182"/>
      <c r="H43" s="1182"/>
      <c r="I43" s="1182"/>
      <c r="J43" s="1182"/>
      <c r="K43" s="1182"/>
      <c r="L43" s="1182"/>
      <c r="M43" s="1182"/>
      <c r="N43" s="1182"/>
      <c r="O43" s="1182"/>
      <c r="P43" s="1182"/>
      <c r="Q43" s="1182"/>
      <c r="R43" s="1182"/>
      <c r="S43" s="1182"/>
      <c r="T43" s="1182"/>
      <c r="U43" s="1182"/>
      <c r="V43" s="1182"/>
      <c r="W43" s="1182"/>
      <c r="X43" s="1182"/>
      <c r="Y43" s="1182"/>
      <c r="Z43" s="1182"/>
      <c r="AA43" s="1182"/>
      <c r="AB43" s="1182"/>
      <c r="AC43" s="1182"/>
      <c r="AD43" s="1182"/>
      <c r="AE43" s="1182"/>
      <c r="AF43" s="1182"/>
    </row>
    <row r="44" spans="1:32" ht="15">
      <c r="Q44" s="295"/>
    </row>
    <row r="45" spans="1:32" ht="15">
      <c r="Q45" s="295"/>
    </row>
    <row r="46" spans="1:32" s="297" customFormat="1" ht="15">
      <c r="A46" s="297" t="s">
        <v>256</v>
      </c>
    </row>
    <row r="47" spans="1:32" s="296" customFormat="1" ht="15">
      <c r="A47" s="296" t="s">
        <v>519</v>
      </c>
    </row>
    <row r="48" spans="1:3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61">
    <mergeCell ref="Y16:Z16"/>
    <mergeCell ref="Y17:Z17"/>
    <mergeCell ref="Y18:Z18"/>
    <mergeCell ref="AC13:AF13"/>
    <mergeCell ref="A41:B43"/>
    <mergeCell ref="C41:AF43"/>
    <mergeCell ref="D19:P29"/>
    <mergeCell ref="A33:AF33"/>
    <mergeCell ref="A34:B36"/>
    <mergeCell ref="C34:AF36"/>
    <mergeCell ref="A37:B40"/>
    <mergeCell ref="C37:AF40"/>
    <mergeCell ref="M13:P13"/>
    <mergeCell ref="Q13:T13"/>
    <mergeCell ref="U13:X13"/>
    <mergeCell ref="Y13:AB13"/>
    <mergeCell ref="B12:D12"/>
    <mergeCell ref="E12:G12"/>
    <mergeCell ref="I12:J12"/>
    <mergeCell ref="K12:L12"/>
    <mergeCell ref="A13:L13"/>
    <mergeCell ref="AH10:AH11"/>
    <mergeCell ref="A10:D11"/>
    <mergeCell ref="E10:G11"/>
    <mergeCell ref="H10:H11"/>
    <mergeCell ref="I10:J11"/>
    <mergeCell ref="K10:L11"/>
    <mergeCell ref="M10:P10"/>
    <mergeCell ref="Q10:T10"/>
    <mergeCell ref="U10:X10"/>
    <mergeCell ref="Y10:AB10"/>
    <mergeCell ref="AC10:AF10"/>
    <mergeCell ref="AG10:AG11"/>
    <mergeCell ref="A7:D8"/>
    <mergeCell ref="E7:L8"/>
    <mergeCell ref="M7:T8"/>
    <mergeCell ref="U7:AH7"/>
    <mergeCell ref="AF8:AH8"/>
    <mergeCell ref="A9:D9"/>
    <mergeCell ref="E9:L9"/>
    <mergeCell ref="M9:T9"/>
    <mergeCell ref="AF9:AH9"/>
    <mergeCell ref="Y5:AB5"/>
    <mergeCell ref="AC5:AH5"/>
    <mergeCell ref="A6:D6"/>
    <mergeCell ref="E6:L6"/>
    <mergeCell ref="M6:P6"/>
    <mergeCell ref="Q6:T6"/>
    <mergeCell ref="U6:X6"/>
    <mergeCell ref="Y6:AB6"/>
    <mergeCell ref="AC6:AH6"/>
    <mergeCell ref="A5:D5"/>
    <mergeCell ref="E5:L5"/>
    <mergeCell ref="M5:P5"/>
    <mergeCell ref="Q5:T5"/>
    <mergeCell ref="U5:X5"/>
    <mergeCell ref="A1:AF1"/>
    <mergeCell ref="AG1:AH2"/>
    <mergeCell ref="A3:AF3"/>
    <mergeCell ref="AG3:AH3"/>
    <mergeCell ref="A4:AH4"/>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H111"/>
  <sheetViews>
    <sheetView showGridLines="0" topLeftCell="I4" zoomScale="54" zoomScaleNormal="54" workbookViewId="0">
      <selection activeCell="AE22" sqref="AE22"/>
    </sheetView>
  </sheetViews>
  <sheetFormatPr baseColWidth="10" defaultColWidth="11.5546875" defaultRowHeight="0" customHeight="1" zeroHeight="1"/>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4.88671875"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11.109375" style="295" bestFit="1" customWidth="1"/>
    <col min="17" max="17" width="7.5546875" style="429" customWidth="1"/>
    <col min="18" max="16384" width="11.5546875" style="295"/>
  </cols>
  <sheetData>
    <row r="1" spans="1:34"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1286"/>
      <c r="AH1" s="1287"/>
    </row>
    <row r="2" spans="1:34" ht="15">
      <c r="Q2" s="295"/>
      <c r="AG2" s="1286"/>
      <c r="AH2" s="1287"/>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1288"/>
      <c r="AH3" s="1288"/>
    </row>
    <row r="4" spans="1:34" ht="44.2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248.25" customHeight="1">
      <c r="A6" s="966" t="s">
        <v>197</v>
      </c>
      <c r="B6" s="966"/>
      <c r="C6" s="966"/>
      <c r="D6" s="966"/>
      <c r="E6" s="967" t="s">
        <v>198</v>
      </c>
      <c r="F6" s="967"/>
      <c r="G6" s="967"/>
      <c r="H6" s="967"/>
      <c r="I6" s="967"/>
      <c r="J6" s="967"/>
      <c r="K6" s="967"/>
      <c r="L6" s="967"/>
      <c r="M6" s="967" t="s">
        <v>221</v>
      </c>
      <c r="N6" s="967"/>
      <c r="O6" s="967"/>
      <c r="P6" s="967"/>
      <c r="Q6" s="968" t="s">
        <v>371</v>
      </c>
      <c r="R6" s="968"/>
      <c r="S6" s="968"/>
      <c r="T6" s="968"/>
      <c r="U6" s="968" t="s">
        <v>691</v>
      </c>
      <c r="V6" s="968"/>
      <c r="W6" s="968"/>
      <c r="X6" s="968"/>
      <c r="Y6" s="968" t="s">
        <v>692</v>
      </c>
      <c r="Z6" s="968"/>
      <c r="AA6" s="968"/>
      <c r="AB6" s="968"/>
      <c r="AC6" s="968" t="s">
        <v>693</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1076" t="s">
        <v>603</v>
      </c>
      <c r="AG8" s="1076"/>
      <c r="AH8" s="1076"/>
    </row>
    <row r="9" spans="1:34" ht="38.25" customHeight="1">
      <c r="A9" s="990" t="s">
        <v>373</v>
      </c>
      <c r="B9" s="1089"/>
      <c r="C9" s="1089"/>
      <c r="D9" s="991"/>
      <c r="E9" s="990" t="s">
        <v>231</v>
      </c>
      <c r="F9" s="1089"/>
      <c r="G9" s="1089"/>
      <c r="H9" s="1089"/>
      <c r="I9" s="1089"/>
      <c r="J9" s="1089"/>
      <c r="K9" s="1089"/>
      <c r="L9" s="991"/>
      <c r="M9" s="963" t="s">
        <v>22</v>
      </c>
      <c r="N9" s="964"/>
      <c r="O9" s="964"/>
      <c r="P9" s="964"/>
      <c r="Q9" s="964"/>
      <c r="R9" s="964"/>
      <c r="S9" s="964"/>
      <c r="T9" s="965"/>
      <c r="U9" s="469"/>
      <c r="V9" s="464"/>
      <c r="W9" s="464"/>
      <c r="X9" s="464"/>
      <c r="Y9" s="465"/>
      <c r="Z9" s="464"/>
      <c r="AA9" s="464"/>
      <c r="AB9" s="464"/>
      <c r="AC9" s="469"/>
      <c r="AD9" s="465" t="s">
        <v>30</v>
      </c>
      <c r="AE9" s="464"/>
      <c r="AF9" s="990"/>
      <c r="AG9" s="1089"/>
      <c r="AH9" s="991"/>
    </row>
    <row r="10" spans="1:34" s="301" customFormat="1" ht="15" customHeight="1">
      <c r="A10" s="1289" t="s">
        <v>500</v>
      </c>
      <c r="B10" s="1290"/>
      <c r="C10" s="1290"/>
      <c r="D10" s="1291"/>
      <c r="E10" s="1077" t="s">
        <v>530</v>
      </c>
      <c r="F10" s="1295"/>
      <c r="G10" s="1078"/>
      <c r="H10" s="1215" t="s">
        <v>10</v>
      </c>
      <c r="I10" s="1081" t="s">
        <v>529</v>
      </c>
      <c r="J10" s="1082"/>
      <c r="K10" s="1085" t="s">
        <v>528</v>
      </c>
      <c r="L10" s="1086"/>
      <c r="M10" s="987" t="s">
        <v>636</v>
      </c>
      <c r="N10" s="988"/>
      <c r="O10" s="988"/>
      <c r="P10" s="1044"/>
      <c r="Q10" s="987">
        <v>2019</v>
      </c>
      <c r="R10" s="988"/>
      <c r="S10" s="988"/>
      <c r="T10" s="988"/>
      <c r="U10" s="988">
        <v>2020</v>
      </c>
      <c r="V10" s="988"/>
      <c r="W10" s="988"/>
      <c r="X10" s="988"/>
      <c r="Y10" s="988">
        <v>2021</v>
      </c>
      <c r="Z10" s="988"/>
      <c r="AA10" s="988"/>
      <c r="AB10" s="988"/>
      <c r="AC10" s="988">
        <v>2022</v>
      </c>
      <c r="AD10" s="988"/>
      <c r="AE10" s="988"/>
      <c r="AF10" s="1044"/>
      <c r="AG10" s="979" t="s">
        <v>534</v>
      </c>
      <c r="AH10" s="979" t="s">
        <v>607</v>
      </c>
    </row>
    <row r="11" spans="1:34" s="301" customFormat="1" ht="15" customHeight="1">
      <c r="A11" s="1292"/>
      <c r="B11" s="1293"/>
      <c r="C11" s="1293"/>
      <c r="D11" s="1294"/>
      <c r="E11" s="1079"/>
      <c r="F11" s="1296"/>
      <c r="G11" s="1080"/>
      <c r="H11" s="1297"/>
      <c r="I11" s="1083"/>
      <c r="J11" s="1084"/>
      <c r="K11" s="1087"/>
      <c r="L11" s="1088"/>
      <c r="M11" s="463" t="s">
        <v>23</v>
      </c>
      <c r="N11" s="463" t="s">
        <v>24</v>
      </c>
      <c r="O11" s="463" t="s">
        <v>25</v>
      </c>
      <c r="P11" s="463" t="s">
        <v>704</v>
      </c>
      <c r="Q11" s="508" t="s">
        <v>23</v>
      </c>
      <c r="R11" s="466" t="s">
        <v>24</v>
      </c>
      <c r="S11" s="466" t="s">
        <v>25</v>
      </c>
      <c r="T11" s="466" t="s">
        <v>609</v>
      </c>
      <c r="U11" s="466" t="s">
        <v>23</v>
      </c>
      <c r="V11" s="466" t="s">
        <v>24</v>
      </c>
      <c r="W11" s="466" t="s">
        <v>25</v>
      </c>
      <c r="X11" s="466" t="s">
        <v>609</v>
      </c>
      <c r="Y11" s="466" t="s">
        <v>23</v>
      </c>
      <c r="Z11" s="466" t="s">
        <v>24</v>
      </c>
      <c r="AA11" s="466" t="s">
        <v>25</v>
      </c>
      <c r="AB11" s="466" t="s">
        <v>609</v>
      </c>
      <c r="AC11" s="466" t="s">
        <v>23</v>
      </c>
      <c r="AD11" s="466" t="s">
        <v>24</v>
      </c>
      <c r="AE11" s="466" t="s">
        <v>25</v>
      </c>
      <c r="AF11" s="480" t="s">
        <v>609</v>
      </c>
      <c r="AG11" s="1156"/>
      <c r="AH11" s="1156"/>
    </row>
    <row r="12" spans="1:34" s="301" customFormat="1" ht="39.75" customHeight="1">
      <c r="A12" s="434" t="s">
        <v>606</v>
      </c>
      <c r="B12" s="1002" t="s">
        <v>232</v>
      </c>
      <c r="C12" s="1003"/>
      <c r="D12" s="1000"/>
      <c r="E12" s="1002">
        <v>213</v>
      </c>
      <c r="F12" s="1003"/>
      <c r="G12" s="1000"/>
      <c r="H12" s="467" t="s">
        <v>694</v>
      </c>
      <c r="I12" s="1002" t="s">
        <v>233</v>
      </c>
      <c r="J12" s="1000"/>
      <c r="K12" s="1233" t="s">
        <v>227</v>
      </c>
      <c r="L12" s="1234"/>
      <c r="M12" s="303">
        <v>3</v>
      </c>
      <c r="N12" s="303">
        <v>22</v>
      </c>
      <c r="O12" s="303">
        <v>16</v>
      </c>
      <c r="P12" s="537">
        <f>SUM(M12:O12)</f>
        <v>41</v>
      </c>
      <c r="Q12" s="538"/>
      <c r="R12" s="535"/>
      <c r="S12" s="535"/>
      <c r="T12" s="536">
        <f>SUM(Q12:S12)</f>
        <v>0</v>
      </c>
      <c r="U12" s="535"/>
      <c r="V12" s="535"/>
      <c r="W12" s="535"/>
      <c r="X12" s="536">
        <f>SUM(U12:W12)</f>
        <v>0</v>
      </c>
      <c r="Y12" s="535"/>
      <c r="Z12" s="535"/>
      <c r="AA12" s="535"/>
      <c r="AB12" s="536">
        <f>SUM(Y12:AA12)</f>
        <v>0</v>
      </c>
      <c r="AC12" s="535"/>
      <c r="AD12" s="535"/>
      <c r="AE12" s="535"/>
      <c r="AF12" s="536">
        <f>SUM(AC12:AE12)</f>
        <v>0</v>
      </c>
      <c r="AG12" s="535">
        <f>+P12+T12+X12+AB12+AF12</f>
        <v>41</v>
      </c>
      <c r="AH12" s="539">
        <f>AG12/E12</f>
        <v>0.19248826291079812</v>
      </c>
    </row>
    <row r="13" spans="1:34" ht="23.25" customHeight="1">
      <c r="A13" s="1095" t="s">
        <v>553</v>
      </c>
      <c r="B13" s="1095"/>
      <c r="C13" s="1095"/>
      <c r="D13" s="1095"/>
      <c r="E13" s="1095"/>
      <c r="F13" s="1095"/>
      <c r="G13" s="1095"/>
      <c r="H13" s="1095"/>
      <c r="I13" s="1095"/>
      <c r="J13" s="1095"/>
      <c r="K13" s="1095"/>
      <c r="L13" s="1095"/>
      <c r="M13" s="1141">
        <f>((P12/$E$12)/COUNT(P12:P12))</f>
        <v>0.19248826291079812</v>
      </c>
      <c r="N13" s="1142"/>
      <c r="O13" s="1142"/>
      <c r="P13" s="1143"/>
      <c r="Q13" s="1141">
        <f t="shared" ref="Q13" si="0">((T12/$E$12)/COUNT(T12:T12))</f>
        <v>0</v>
      </c>
      <c r="R13" s="1142"/>
      <c r="S13" s="1142"/>
      <c r="T13" s="1143"/>
      <c r="U13" s="1141">
        <f t="shared" ref="U13" si="1">((X12/$E$12)/COUNT(X12:X12))</f>
        <v>0</v>
      </c>
      <c r="V13" s="1142"/>
      <c r="W13" s="1142"/>
      <c r="X13" s="1143"/>
      <c r="Y13" s="1141">
        <f t="shared" ref="Y13" si="2">((AB12/$E$12)/COUNT(AB12:AB12))</f>
        <v>0</v>
      </c>
      <c r="Z13" s="1142"/>
      <c r="AA13" s="1142"/>
      <c r="AB13" s="1143"/>
      <c r="AC13" s="1141">
        <f t="shared" ref="AC13" si="3">((AF12/$E$12)/COUNT(AF12:AF12))</f>
        <v>0</v>
      </c>
      <c r="AD13" s="1142"/>
      <c r="AE13" s="1142"/>
      <c r="AF13" s="1143"/>
      <c r="AG13" s="497">
        <f>SUM(M13:AF13)</f>
        <v>0.19248826291079812</v>
      </c>
      <c r="AH13" s="509">
        <f>AVERAGE(AH12)</f>
        <v>0.19248826291079812</v>
      </c>
    </row>
    <row r="14" spans="1:34" ht="15">
      <c r="A14" s="439" t="s">
        <v>686</v>
      </c>
      <c r="B14" s="439" t="s">
        <v>687</v>
      </c>
    </row>
    <row r="15" spans="1:34" ht="15">
      <c r="A15" s="439">
        <v>2018</v>
      </c>
      <c r="B15" s="442">
        <f>M13</f>
        <v>0.19248826291079812</v>
      </c>
      <c r="Q15" s="295"/>
      <c r="AA15" s="441">
        <v>2018</v>
      </c>
      <c r="AB15" s="441">
        <v>2019</v>
      </c>
      <c r="AC15" s="441">
        <v>2020</v>
      </c>
      <c r="AD15" s="441">
        <v>2021</v>
      </c>
      <c r="AE15" s="441">
        <v>2022</v>
      </c>
      <c r="AF15" s="633"/>
    </row>
    <row r="16" spans="1:34" ht="15.75" customHeight="1">
      <c r="A16" s="490">
        <v>2019</v>
      </c>
      <c r="B16" s="514">
        <f>Q13</f>
        <v>0</v>
      </c>
      <c r="C16" s="490"/>
      <c r="D16" s="490"/>
      <c r="E16" s="490"/>
      <c r="F16" s="490"/>
      <c r="G16" s="490"/>
      <c r="H16" s="490"/>
      <c r="Q16" s="295"/>
      <c r="Y16" s="1006" t="s">
        <v>526</v>
      </c>
      <c r="Z16" s="1006"/>
      <c r="AA16" s="630" t="s">
        <v>961</v>
      </c>
      <c r="AB16" s="300" t="s">
        <v>962</v>
      </c>
      <c r="AC16" s="300" t="s">
        <v>963</v>
      </c>
      <c r="AD16" s="300" t="s">
        <v>964</v>
      </c>
      <c r="AE16" s="300" t="s">
        <v>965</v>
      </c>
      <c r="AF16" s="594"/>
    </row>
    <row r="17" spans="1:34" ht="15.75" customHeight="1">
      <c r="A17" s="450">
        <v>2020</v>
      </c>
      <c r="B17" s="514">
        <f>U13</f>
        <v>0</v>
      </c>
      <c r="C17" s="490"/>
      <c r="D17" s="490"/>
      <c r="E17" s="490"/>
      <c r="F17" s="490"/>
      <c r="G17" s="490"/>
      <c r="H17" s="490"/>
      <c r="Q17" s="295"/>
      <c r="Y17" s="1007" t="s">
        <v>525</v>
      </c>
      <c r="Z17" s="1007"/>
      <c r="AA17" s="299" t="s">
        <v>966</v>
      </c>
      <c r="AB17" s="631" t="s">
        <v>967</v>
      </c>
      <c r="AC17" s="299" t="s">
        <v>968</v>
      </c>
      <c r="AD17" s="299" t="s">
        <v>969</v>
      </c>
      <c r="AE17" s="299" t="s">
        <v>970</v>
      </c>
      <c r="AF17" s="594"/>
    </row>
    <row r="18" spans="1:34" ht="15.75" customHeight="1">
      <c r="A18" s="490">
        <v>2021</v>
      </c>
      <c r="B18" s="514">
        <f>Y13</f>
        <v>0</v>
      </c>
      <c r="C18" s="490"/>
      <c r="D18" s="490"/>
      <c r="E18" s="490"/>
      <c r="F18" s="490"/>
      <c r="G18" s="490"/>
      <c r="H18" s="490"/>
      <c r="Q18" s="295"/>
      <c r="Y18" s="1009" t="s">
        <v>524</v>
      </c>
      <c r="Z18" s="1009"/>
      <c r="AA18" s="632" t="s">
        <v>523</v>
      </c>
      <c r="AB18" s="298" t="s">
        <v>961</v>
      </c>
      <c r="AC18" s="298" t="s">
        <v>962</v>
      </c>
      <c r="AD18" s="298" t="s">
        <v>963</v>
      </c>
      <c r="AE18" s="298" t="s">
        <v>964</v>
      </c>
      <c r="AF18" s="594"/>
    </row>
    <row r="19" spans="1:34" ht="19.5" customHeight="1">
      <c r="A19" s="380">
        <v>2022</v>
      </c>
      <c r="B19" s="515">
        <f>AC13</f>
        <v>0</v>
      </c>
      <c r="C19" s="357"/>
      <c r="D19" s="359"/>
      <c r="E19" s="359"/>
      <c r="F19" s="359"/>
      <c r="G19" s="359"/>
      <c r="H19" s="359"/>
      <c r="I19" s="359"/>
      <c r="J19" s="359"/>
      <c r="K19" s="359"/>
      <c r="L19" s="359"/>
      <c r="M19" s="359"/>
      <c r="N19" s="359"/>
      <c r="O19" s="359"/>
      <c r="P19" s="359"/>
      <c r="Q19" s="295"/>
    </row>
    <row r="20" spans="1:34" ht="19.5" customHeight="1">
      <c r="A20" s="410"/>
      <c r="B20" s="403"/>
      <c r="C20" s="358"/>
      <c r="D20" s="359"/>
      <c r="E20" s="359"/>
      <c r="F20" s="359"/>
      <c r="G20" s="359"/>
      <c r="H20" s="359"/>
      <c r="I20" s="359"/>
      <c r="J20" s="359"/>
      <c r="K20" s="359"/>
      <c r="L20" s="359"/>
      <c r="M20" s="359"/>
      <c r="N20" s="359"/>
      <c r="O20" s="359"/>
      <c r="P20" s="359"/>
      <c r="Q20" s="295"/>
    </row>
    <row r="21" spans="1:34" ht="19.5" customHeight="1">
      <c r="A21" s="410"/>
      <c r="B21" s="403"/>
      <c r="C21" s="358"/>
      <c r="D21" s="359"/>
      <c r="E21" s="359"/>
      <c r="F21" s="359"/>
      <c r="G21" s="359"/>
      <c r="H21" s="359"/>
      <c r="I21" s="359"/>
      <c r="J21" s="359"/>
      <c r="K21" s="359"/>
      <c r="L21" s="359"/>
      <c r="M21" s="359"/>
      <c r="N21" s="359"/>
      <c r="O21" s="359"/>
      <c r="P21" s="359"/>
      <c r="Q21" s="295"/>
    </row>
    <row r="22" spans="1:34" ht="19.5" customHeight="1">
      <c r="A22" s="410"/>
      <c r="B22" s="403"/>
      <c r="C22" s="358"/>
      <c r="D22" s="359"/>
      <c r="E22" s="359"/>
      <c r="F22" s="359"/>
      <c r="G22" s="359"/>
      <c r="H22" s="359"/>
      <c r="I22" s="359"/>
      <c r="J22" s="359"/>
      <c r="K22" s="359"/>
      <c r="L22" s="359"/>
      <c r="M22" s="359"/>
      <c r="N22" s="359"/>
      <c r="O22" s="359"/>
      <c r="P22" s="359"/>
      <c r="Q22" s="295"/>
    </row>
    <row r="23" spans="1:34" ht="19.5" customHeight="1">
      <c r="A23" s="410"/>
      <c r="B23" s="403"/>
      <c r="C23" s="358"/>
      <c r="D23" s="359"/>
      <c r="E23" s="359"/>
      <c r="F23" s="359"/>
      <c r="G23" s="359"/>
      <c r="H23" s="359"/>
      <c r="I23" s="359"/>
      <c r="J23" s="359"/>
      <c r="K23" s="359"/>
      <c r="L23" s="359"/>
      <c r="M23" s="359"/>
      <c r="N23" s="359"/>
      <c r="O23" s="359"/>
      <c r="P23" s="359"/>
      <c r="Q23" s="295"/>
    </row>
    <row r="24" spans="1:34" ht="19.5" customHeight="1">
      <c r="A24" s="410"/>
      <c r="B24" s="403"/>
      <c r="C24" s="358"/>
      <c r="D24" s="359"/>
      <c r="E24" s="359"/>
      <c r="F24" s="359"/>
      <c r="G24" s="359"/>
      <c r="H24" s="359"/>
      <c r="I24" s="359"/>
      <c r="J24" s="359"/>
      <c r="K24" s="359"/>
      <c r="L24" s="359"/>
      <c r="M24" s="359"/>
      <c r="N24" s="359"/>
      <c r="O24" s="359"/>
      <c r="P24" s="359"/>
      <c r="Q24" s="295"/>
    </row>
    <row r="25" spans="1:34" ht="19.5" customHeight="1">
      <c r="A25" s="410"/>
      <c r="B25" s="403"/>
      <c r="C25" s="358"/>
      <c r="D25" s="359"/>
      <c r="E25" s="359"/>
      <c r="F25" s="359"/>
      <c r="G25" s="359"/>
      <c r="H25" s="359"/>
      <c r="I25" s="359"/>
      <c r="J25" s="359"/>
      <c r="K25" s="359"/>
      <c r="L25" s="359"/>
      <c r="M25" s="359"/>
      <c r="N25" s="359"/>
      <c r="O25" s="359"/>
      <c r="P25" s="359"/>
      <c r="Q25" s="295"/>
    </row>
    <row r="26" spans="1:34" ht="19.5" customHeight="1">
      <c r="A26" s="410"/>
      <c r="B26" s="403"/>
      <c r="C26" s="358"/>
      <c r="D26" s="359"/>
      <c r="E26" s="359"/>
      <c r="F26" s="359"/>
      <c r="G26" s="359"/>
      <c r="H26" s="359"/>
      <c r="I26" s="359"/>
      <c r="J26" s="359"/>
      <c r="K26" s="359"/>
      <c r="L26" s="359"/>
      <c r="M26" s="359"/>
      <c r="N26" s="359"/>
      <c r="O26" s="359"/>
      <c r="P26" s="359"/>
      <c r="Q26" s="295"/>
    </row>
    <row r="27" spans="1:34" ht="19.5" customHeight="1">
      <c r="A27" s="410"/>
      <c r="B27" s="403"/>
      <c r="C27" s="358"/>
      <c r="D27" s="359"/>
      <c r="E27" s="359"/>
      <c r="F27" s="359"/>
      <c r="G27" s="359"/>
      <c r="H27" s="359"/>
      <c r="I27" s="359"/>
      <c r="J27" s="359"/>
      <c r="K27" s="359"/>
      <c r="L27" s="359"/>
      <c r="M27" s="359"/>
      <c r="N27" s="359"/>
      <c r="O27" s="359"/>
      <c r="P27" s="359"/>
      <c r="Q27" s="295"/>
    </row>
    <row r="28" spans="1:34" ht="19.5" customHeight="1">
      <c r="A28" s="410"/>
      <c r="B28" s="403"/>
      <c r="C28" s="358"/>
      <c r="D28" s="359"/>
      <c r="E28" s="359"/>
      <c r="F28" s="359"/>
      <c r="G28" s="359"/>
      <c r="H28" s="359"/>
      <c r="I28" s="359"/>
      <c r="J28" s="359"/>
      <c r="K28" s="359"/>
      <c r="L28" s="359"/>
      <c r="M28" s="359"/>
      <c r="N28" s="359"/>
      <c r="O28" s="359"/>
      <c r="P28" s="359"/>
      <c r="Q28" s="295"/>
    </row>
    <row r="29" spans="1:34" ht="19.5" customHeight="1">
      <c r="A29" s="410"/>
      <c r="B29" s="403"/>
      <c r="C29" s="358"/>
      <c r="D29" s="359"/>
      <c r="E29" s="359"/>
      <c r="F29" s="359"/>
      <c r="G29" s="359"/>
      <c r="H29" s="359"/>
      <c r="I29" s="359"/>
      <c r="J29" s="359"/>
      <c r="K29" s="359"/>
      <c r="L29" s="359"/>
      <c r="M29" s="359"/>
      <c r="N29" s="359"/>
      <c r="O29" s="359"/>
      <c r="P29" s="359"/>
      <c r="Q29" s="295"/>
    </row>
    <row r="30" spans="1:34" ht="19.5" customHeight="1">
      <c r="A30" s="410"/>
      <c r="B30" s="403"/>
      <c r="C30" s="358"/>
      <c r="D30" s="359"/>
      <c r="E30" s="359"/>
      <c r="F30" s="359"/>
      <c r="G30" s="359"/>
      <c r="H30" s="359"/>
      <c r="I30" s="359"/>
      <c r="J30" s="359"/>
      <c r="K30" s="359"/>
      <c r="L30" s="359"/>
      <c r="M30" s="359"/>
      <c r="N30" s="359"/>
      <c r="O30" s="359"/>
      <c r="P30" s="359"/>
      <c r="Q30" s="295"/>
    </row>
    <row r="31" spans="1:34" ht="19.5" customHeight="1">
      <c r="A31" s="410"/>
      <c r="B31" s="403"/>
      <c r="C31" s="358"/>
      <c r="D31" s="359"/>
      <c r="E31" s="359"/>
      <c r="F31" s="359"/>
      <c r="G31" s="359"/>
      <c r="H31" s="359"/>
      <c r="I31" s="359"/>
      <c r="J31" s="359"/>
      <c r="K31" s="359"/>
      <c r="L31" s="359"/>
      <c r="M31" s="359"/>
      <c r="N31" s="359"/>
      <c r="O31" s="359"/>
      <c r="P31" s="359"/>
      <c r="Q31" s="295"/>
    </row>
    <row r="32" spans="1:34" ht="15">
      <c r="A32" s="1062" t="s">
        <v>608</v>
      </c>
      <c r="B32" s="1063"/>
      <c r="C32" s="1063"/>
      <c r="D32" s="1063"/>
      <c r="E32" s="1063"/>
      <c r="F32" s="1063"/>
      <c r="G32" s="1063"/>
      <c r="H32" s="1063"/>
      <c r="I32" s="1063"/>
      <c r="J32" s="1063"/>
      <c r="K32" s="1063"/>
      <c r="L32" s="1063"/>
      <c r="M32" s="1063"/>
      <c r="N32" s="1063"/>
      <c r="O32" s="1063"/>
      <c r="P32" s="1063"/>
      <c r="Q32" s="1063"/>
      <c r="R32" s="1063"/>
      <c r="S32" s="1063"/>
      <c r="T32" s="1063"/>
      <c r="U32" s="1063"/>
      <c r="V32" s="1063"/>
      <c r="W32" s="1063"/>
      <c r="X32" s="1063"/>
      <c r="Y32" s="1063"/>
      <c r="Z32" s="1063"/>
      <c r="AA32" s="1063"/>
      <c r="AB32" s="1063"/>
      <c r="AC32" s="1063"/>
      <c r="AD32" s="1063"/>
      <c r="AE32" s="1063"/>
      <c r="AF32" s="1063"/>
      <c r="AG32" s="1063"/>
      <c r="AH32" s="1063"/>
    </row>
    <row r="33" spans="1:34" ht="15" customHeight="1">
      <c r="A33" s="1010" t="s">
        <v>705</v>
      </c>
      <c r="B33" s="1011"/>
      <c r="C33" s="1325" t="s">
        <v>706</v>
      </c>
      <c r="D33" s="1325"/>
      <c r="E33" s="1325"/>
      <c r="F33" s="1325"/>
      <c r="G33" s="1325"/>
      <c r="H33" s="1325"/>
      <c r="I33" s="1325"/>
      <c r="J33" s="1325"/>
      <c r="K33" s="1325"/>
      <c r="L33" s="1325"/>
      <c r="M33" s="1325"/>
      <c r="N33" s="1325"/>
      <c r="O33" s="1325"/>
      <c r="P33" s="1325"/>
      <c r="Q33" s="1325"/>
      <c r="R33" s="1325"/>
      <c r="S33" s="1325"/>
      <c r="T33" s="1325"/>
      <c r="U33" s="1325"/>
      <c r="V33" s="1325"/>
      <c r="W33" s="1325"/>
      <c r="X33" s="1325"/>
      <c r="Y33" s="1325"/>
      <c r="Z33" s="1325"/>
      <c r="AA33" s="1325"/>
      <c r="AB33" s="1325"/>
      <c r="AC33" s="1325"/>
      <c r="AD33" s="1325"/>
      <c r="AE33" s="1325"/>
      <c r="AF33" s="1325"/>
      <c r="AG33" s="1325"/>
      <c r="AH33" s="1325"/>
    </row>
    <row r="34" spans="1:34" ht="15" customHeight="1">
      <c r="A34" s="1012"/>
      <c r="B34" s="1013"/>
      <c r="C34" s="1325"/>
      <c r="D34" s="1325"/>
      <c r="E34" s="1325"/>
      <c r="F34" s="1325"/>
      <c r="G34" s="1325"/>
      <c r="H34" s="1325"/>
      <c r="I34" s="1325"/>
      <c r="J34" s="1325"/>
      <c r="K34" s="1325"/>
      <c r="L34" s="1325"/>
      <c r="M34" s="1325"/>
      <c r="N34" s="1325"/>
      <c r="O34" s="1325"/>
      <c r="P34" s="1325"/>
      <c r="Q34" s="1325"/>
      <c r="R34" s="1325"/>
      <c r="S34" s="1325"/>
      <c r="T34" s="1325"/>
      <c r="U34" s="1325"/>
      <c r="V34" s="1325"/>
      <c r="W34" s="1325"/>
      <c r="X34" s="1325"/>
      <c r="Y34" s="1325"/>
      <c r="Z34" s="1325"/>
      <c r="AA34" s="1325"/>
      <c r="AB34" s="1325"/>
      <c r="AC34" s="1325"/>
      <c r="AD34" s="1325"/>
      <c r="AE34" s="1325"/>
      <c r="AF34" s="1325"/>
      <c r="AG34" s="1325"/>
      <c r="AH34" s="1325"/>
    </row>
    <row r="35" spans="1:34" ht="19.5" customHeight="1">
      <c r="A35" s="1014"/>
      <c r="B35" s="1015"/>
      <c r="C35" s="1325"/>
      <c r="D35" s="1325"/>
      <c r="E35" s="1325"/>
      <c r="F35" s="1325"/>
      <c r="G35" s="1325"/>
      <c r="H35" s="1325"/>
      <c r="I35" s="1325"/>
      <c r="J35" s="1325"/>
      <c r="K35" s="1325"/>
      <c r="L35" s="1325"/>
      <c r="M35" s="1325"/>
      <c r="N35" s="1325"/>
      <c r="O35" s="1325"/>
      <c r="P35" s="1325"/>
      <c r="Q35" s="1325"/>
      <c r="R35" s="1325"/>
      <c r="S35" s="1325"/>
      <c r="T35" s="1325"/>
      <c r="U35" s="1325"/>
      <c r="V35" s="1325"/>
      <c r="W35" s="1325"/>
      <c r="X35" s="1325"/>
      <c r="Y35" s="1325"/>
      <c r="Z35" s="1325"/>
      <c r="AA35" s="1325"/>
      <c r="AB35" s="1325"/>
      <c r="AC35" s="1325"/>
      <c r="AD35" s="1325"/>
      <c r="AE35" s="1325"/>
      <c r="AF35" s="1325"/>
      <c r="AG35" s="1325"/>
      <c r="AH35" s="1325"/>
    </row>
    <row r="36" spans="1:34" ht="15" customHeight="1">
      <c r="A36" s="1058" t="s">
        <v>520</v>
      </c>
      <c r="B36" s="1058"/>
      <c r="C36" s="1064" t="s">
        <v>707</v>
      </c>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c r="AG36" s="1064"/>
      <c r="AH36" s="1064"/>
    </row>
    <row r="37" spans="1:34" ht="15" customHeight="1">
      <c r="A37" s="1058"/>
      <c r="B37" s="1058"/>
      <c r="C37" s="1064"/>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row>
    <row r="38" spans="1:34" ht="15" customHeight="1">
      <c r="A38" s="1058"/>
      <c r="B38" s="1058"/>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row>
    <row r="39" spans="1:34" ht="15" customHeight="1">
      <c r="A39" s="1058"/>
      <c r="B39" s="1058"/>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ht="15" customHeight="1">
      <c r="A40" s="1058"/>
      <c r="B40" s="1058"/>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row>
    <row r="41" spans="1:34" ht="15" hidden="1" customHeight="1">
      <c r="A41" s="1058"/>
      <c r="B41" s="1058"/>
      <c r="C41" s="472"/>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row>
    <row r="42" spans="1:34" ht="15" hidden="1" customHeight="1">
      <c r="A42" s="1058"/>
      <c r="B42" s="1058"/>
      <c r="C42" s="472"/>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row>
    <row r="43" spans="1:34" ht="15" hidden="1" customHeight="1">
      <c r="A43" s="1058"/>
      <c r="B43" s="1058"/>
      <c r="C43" s="472"/>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row>
    <row r="44" spans="1:34" ht="15" hidden="1" customHeight="1">
      <c r="A44" s="1058"/>
      <c r="B44" s="1058"/>
      <c r="C44" s="472"/>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row>
    <row r="45" spans="1:34" ht="15" hidden="1" customHeight="1">
      <c r="A45" s="1058"/>
      <c r="B45" s="1058"/>
      <c r="C45" s="472"/>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row>
    <row r="46" spans="1:34" ht="15" hidden="1" customHeight="1">
      <c r="A46" s="1058"/>
      <c r="B46" s="1058"/>
      <c r="C46" s="472"/>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row>
    <row r="47" spans="1:34" ht="15" hidden="1" customHeight="1">
      <c r="A47" s="1058"/>
      <c r="B47" s="1058"/>
      <c r="C47" s="472"/>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row>
    <row r="48" spans="1:34" ht="15" hidden="1" customHeight="1">
      <c r="A48" s="1058"/>
      <c r="B48" s="1058"/>
      <c r="C48" s="472"/>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row>
    <row r="49" spans="1:34" ht="15" hidden="1" customHeight="1">
      <c r="A49" s="1058"/>
      <c r="B49" s="1058"/>
      <c r="C49" s="472"/>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row>
    <row r="50" spans="1:34" ht="15" customHeight="1">
      <c r="A50" s="1058" t="s">
        <v>702</v>
      </c>
      <c r="B50" s="1058"/>
      <c r="C50" s="1325" t="s">
        <v>708</v>
      </c>
      <c r="D50" s="1325"/>
      <c r="E50" s="1325"/>
      <c r="F50" s="1325"/>
      <c r="G50" s="1325"/>
      <c r="H50" s="1325"/>
      <c r="I50" s="1325"/>
      <c r="J50" s="1325"/>
      <c r="K50" s="1325"/>
      <c r="L50" s="1325"/>
      <c r="M50" s="1325"/>
      <c r="N50" s="1325"/>
      <c r="O50" s="1325"/>
      <c r="P50" s="1325"/>
      <c r="Q50" s="1325"/>
      <c r="R50" s="1325"/>
      <c r="S50" s="1325"/>
      <c r="T50" s="1325"/>
      <c r="U50" s="1325"/>
      <c r="V50" s="1325"/>
      <c r="W50" s="1325"/>
      <c r="X50" s="1325"/>
      <c r="Y50" s="1325"/>
      <c r="Z50" s="1325"/>
      <c r="AA50" s="1325"/>
      <c r="AB50" s="1325"/>
      <c r="AC50" s="1325"/>
      <c r="AD50" s="1325"/>
      <c r="AE50" s="1325"/>
      <c r="AF50" s="1325"/>
      <c r="AG50" s="1325"/>
      <c r="AH50" s="1325"/>
    </row>
    <row r="51" spans="1:34" ht="15" customHeight="1">
      <c r="A51" s="1058"/>
      <c r="B51" s="1058"/>
      <c r="C51" s="1325"/>
      <c r="D51" s="1325"/>
      <c r="E51" s="1325"/>
      <c r="F51" s="1325"/>
      <c r="G51" s="1325"/>
      <c r="H51" s="1325"/>
      <c r="I51" s="1325"/>
      <c r="J51" s="1325"/>
      <c r="K51" s="1325"/>
      <c r="L51" s="1325"/>
      <c r="M51" s="1325"/>
      <c r="N51" s="1325"/>
      <c r="O51" s="1325"/>
      <c r="P51" s="1325"/>
      <c r="Q51" s="1325"/>
      <c r="R51" s="1325"/>
      <c r="S51" s="1325"/>
      <c r="T51" s="1325"/>
      <c r="U51" s="1325"/>
      <c r="V51" s="1325"/>
      <c r="W51" s="1325"/>
      <c r="X51" s="1325"/>
      <c r="Y51" s="1325"/>
      <c r="Z51" s="1325"/>
      <c r="AA51" s="1325"/>
      <c r="AB51" s="1325"/>
      <c r="AC51" s="1325"/>
      <c r="AD51" s="1325"/>
      <c r="AE51" s="1325"/>
      <c r="AF51" s="1325"/>
      <c r="AG51" s="1325"/>
      <c r="AH51" s="1325"/>
    </row>
    <row r="52" spans="1:34" ht="15" customHeight="1">
      <c r="A52" s="1058"/>
      <c r="B52" s="1058"/>
      <c r="C52" s="1325"/>
      <c r="D52" s="1325"/>
      <c r="E52" s="1325"/>
      <c r="F52" s="1325"/>
      <c r="G52" s="1325"/>
      <c r="H52" s="1325"/>
      <c r="I52" s="1325"/>
      <c r="J52" s="1325"/>
      <c r="K52" s="1325"/>
      <c r="L52" s="1325"/>
      <c r="M52" s="1325"/>
      <c r="N52" s="1325"/>
      <c r="O52" s="1325"/>
      <c r="P52" s="1325"/>
      <c r="Q52" s="1325"/>
      <c r="R52" s="1325"/>
      <c r="S52" s="1325"/>
      <c r="T52" s="1325"/>
      <c r="U52" s="1325"/>
      <c r="V52" s="1325"/>
      <c r="W52" s="1325"/>
      <c r="X52" s="1325"/>
      <c r="Y52" s="1325"/>
      <c r="Z52" s="1325"/>
      <c r="AA52" s="1325"/>
      <c r="AB52" s="1325"/>
      <c r="AC52" s="1325"/>
      <c r="AD52" s="1325"/>
      <c r="AE52" s="1325"/>
      <c r="AF52" s="1325"/>
      <c r="AG52" s="1325"/>
      <c r="AH52" s="1325"/>
    </row>
    <row r="53" spans="1:34" ht="15">
      <c r="Q53" s="295"/>
    </row>
    <row r="54" spans="1:34" ht="15">
      <c r="Q54" s="295"/>
    </row>
    <row r="55" spans="1:34" s="297" customFormat="1" ht="15">
      <c r="A55" s="297" t="s">
        <v>256</v>
      </c>
    </row>
    <row r="56" spans="1:34" s="296" customFormat="1" ht="15">
      <c r="A56" s="296" t="s">
        <v>519</v>
      </c>
    </row>
    <row r="57" spans="1:34" ht="15" customHeight="1"/>
    <row r="58" spans="1:34" ht="15" customHeight="1"/>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60">
    <mergeCell ref="Y16:Z16"/>
    <mergeCell ref="Y17:Z17"/>
    <mergeCell ref="Y18:Z18"/>
    <mergeCell ref="AC13:AF13"/>
    <mergeCell ref="A50:B52"/>
    <mergeCell ref="C50:AH52"/>
    <mergeCell ref="A32:AH32"/>
    <mergeCell ref="A33:B35"/>
    <mergeCell ref="C33:AH35"/>
    <mergeCell ref="A36:B49"/>
    <mergeCell ref="C36:AH40"/>
    <mergeCell ref="M13:P13"/>
    <mergeCell ref="Q13:T13"/>
    <mergeCell ref="U13:X13"/>
    <mergeCell ref="Y13:AB13"/>
    <mergeCell ref="B12:D12"/>
    <mergeCell ref="E12:G12"/>
    <mergeCell ref="I12:J12"/>
    <mergeCell ref="K12:L12"/>
    <mergeCell ref="A13:L13"/>
    <mergeCell ref="AH10:AH11"/>
    <mergeCell ref="A10:D11"/>
    <mergeCell ref="E10:G11"/>
    <mergeCell ref="H10:H11"/>
    <mergeCell ref="I10:J11"/>
    <mergeCell ref="K10:L11"/>
    <mergeCell ref="M10:P10"/>
    <mergeCell ref="Q10:T10"/>
    <mergeCell ref="U10:X10"/>
    <mergeCell ref="Y10:AB10"/>
    <mergeCell ref="AC10:AF10"/>
    <mergeCell ref="AG10:AG11"/>
    <mergeCell ref="A7:D8"/>
    <mergeCell ref="E7:L8"/>
    <mergeCell ref="M7:T8"/>
    <mergeCell ref="U7:AH7"/>
    <mergeCell ref="AF8:AH8"/>
    <mergeCell ref="A9:D9"/>
    <mergeCell ref="E9:L9"/>
    <mergeCell ref="M9:T9"/>
    <mergeCell ref="AF9:AH9"/>
    <mergeCell ref="Y5:AB5"/>
    <mergeCell ref="AC5:AH5"/>
    <mergeCell ref="A6:D6"/>
    <mergeCell ref="E6:L6"/>
    <mergeCell ref="M6:P6"/>
    <mergeCell ref="Q6:T6"/>
    <mergeCell ref="U6:X6"/>
    <mergeCell ref="Y6:AB6"/>
    <mergeCell ref="AC6:AH6"/>
    <mergeCell ref="A5:D5"/>
    <mergeCell ref="E5:L5"/>
    <mergeCell ref="M5:P5"/>
    <mergeCell ref="Q5:T5"/>
    <mergeCell ref="U5:X5"/>
    <mergeCell ref="A1:AF1"/>
    <mergeCell ref="AG1:AH2"/>
    <mergeCell ref="A3:AF3"/>
    <mergeCell ref="AG3:AH3"/>
    <mergeCell ref="A4:AH4"/>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H110"/>
  <sheetViews>
    <sheetView showGridLines="0" topLeftCell="H7" zoomScale="58" zoomScaleNormal="58" workbookViewId="0">
      <selection activeCell="AB24" sqref="AB24"/>
    </sheetView>
  </sheetViews>
  <sheetFormatPr baseColWidth="10" defaultColWidth="11.5546875" defaultRowHeight="0" customHeight="1" zeroHeight="1"/>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0.88671875"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9.88671875" style="295" customWidth="1"/>
    <col min="17" max="17" width="6.109375" style="429" customWidth="1"/>
    <col min="18" max="16384" width="11.5546875" style="295"/>
  </cols>
  <sheetData>
    <row r="1" spans="1:34"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1286"/>
      <c r="AH1" s="1287"/>
    </row>
    <row r="2" spans="1:34" ht="15">
      <c r="Q2" s="295"/>
      <c r="AG2" s="1286"/>
      <c r="AH2" s="1287"/>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1288"/>
      <c r="AH3" s="1288"/>
    </row>
    <row r="4" spans="1:34" ht="44.2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248.25" customHeight="1">
      <c r="A6" s="966" t="s">
        <v>197</v>
      </c>
      <c r="B6" s="966"/>
      <c r="C6" s="966"/>
      <c r="D6" s="966"/>
      <c r="E6" s="967" t="s">
        <v>198</v>
      </c>
      <c r="F6" s="967"/>
      <c r="G6" s="967"/>
      <c r="H6" s="967"/>
      <c r="I6" s="967"/>
      <c r="J6" s="967"/>
      <c r="K6" s="967"/>
      <c r="L6" s="967"/>
      <c r="M6" s="967" t="s">
        <v>221</v>
      </c>
      <c r="N6" s="967"/>
      <c r="O6" s="967"/>
      <c r="P6" s="967"/>
      <c r="Q6" s="968" t="s">
        <v>371</v>
      </c>
      <c r="R6" s="968"/>
      <c r="S6" s="968"/>
      <c r="T6" s="968"/>
      <c r="U6" s="968" t="s">
        <v>691</v>
      </c>
      <c r="V6" s="968"/>
      <c r="W6" s="968"/>
      <c r="X6" s="968"/>
      <c r="Y6" s="968" t="s">
        <v>692</v>
      </c>
      <c r="Z6" s="968"/>
      <c r="AA6" s="968"/>
      <c r="AB6" s="968"/>
      <c r="AC6" s="968" t="s">
        <v>693</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1076" t="s">
        <v>603</v>
      </c>
      <c r="AG8" s="1076"/>
      <c r="AH8" s="1076"/>
    </row>
    <row r="9" spans="1:34" ht="38.25" customHeight="1">
      <c r="A9" s="990" t="s">
        <v>373</v>
      </c>
      <c r="B9" s="1089"/>
      <c r="C9" s="1089"/>
      <c r="D9" s="991"/>
      <c r="E9" s="990" t="s">
        <v>234</v>
      </c>
      <c r="F9" s="1089"/>
      <c r="G9" s="1089"/>
      <c r="H9" s="1089"/>
      <c r="I9" s="1089"/>
      <c r="J9" s="1089"/>
      <c r="K9" s="1089"/>
      <c r="L9" s="991"/>
      <c r="M9" s="963" t="s">
        <v>22</v>
      </c>
      <c r="N9" s="964"/>
      <c r="O9" s="964"/>
      <c r="P9" s="964"/>
      <c r="Q9" s="964"/>
      <c r="R9" s="964"/>
      <c r="S9" s="964"/>
      <c r="T9" s="965"/>
      <c r="U9" s="469"/>
      <c r="V9" s="464"/>
      <c r="W9" s="464"/>
      <c r="X9" s="464"/>
      <c r="Y9" s="465"/>
      <c r="Z9" s="464"/>
      <c r="AA9" s="464"/>
      <c r="AB9" s="464"/>
      <c r="AC9" s="469"/>
      <c r="AD9" s="465" t="s">
        <v>30</v>
      </c>
      <c r="AE9" s="464"/>
      <c r="AF9" s="990"/>
      <c r="AG9" s="1089"/>
      <c r="AH9" s="991"/>
    </row>
    <row r="10" spans="1:34" s="301" customFormat="1" ht="15" customHeight="1">
      <c r="A10" s="1289" t="s">
        <v>500</v>
      </c>
      <c r="B10" s="1290"/>
      <c r="C10" s="1290"/>
      <c r="D10" s="1291"/>
      <c r="E10" s="1077" t="s">
        <v>530</v>
      </c>
      <c r="F10" s="1295"/>
      <c r="G10" s="1078"/>
      <c r="H10" s="1215" t="s">
        <v>10</v>
      </c>
      <c r="I10" s="1081" t="s">
        <v>529</v>
      </c>
      <c r="J10" s="1082"/>
      <c r="K10" s="1085" t="s">
        <v>528</v>
      </c>
      <c r="L10" s="1086"/>
      <c r="M10" s="987" t="s">
        <v>636</v>
      </c>
      <c r="N10" s="988"/>
      <c r="O10" s="988"/>
      <c r="P10" s="988"/>
      <c r="Q10" s="987">
        <v>2019</v>
      </c>
      <c r="R10" s="988"/>
      <c r="S10" s="988"/>
      <c r="T10" s="988"/>
      <c r="U10" s="988">
        <v>2020</v>
      </c>
      <c r="V10" s="988"/>
      <c r="W10" s="988"/>
      <c r="X10" s="988"/>
      <c r="Y10" s="988">
        <v>2021</v>
      </c>
      <c r="Z10" s="988"/>
      <c r="AA10" s="988"/>
      <c r="AB10" s="988"/>
      <c r="AC10" s="988">
        <v>2022</v>
      </c>
      <c r="AD10" s="988"/>
      <c r="AE10" s="988"/>
      <c r="AF10" s="1044"/>
      <c r="AG10" s="979" t="s">
        <v>534</v>
      </c>
      <c r="AH10" s="979" t="s">
        <v>607</v>
      </c>
    </row>
    <row r="11" spans="1:34" s="301" customFormat="1" ht="15" customHeight="1">
      <c r="A11" s="1292"/>
      <c r="B11" s="1293"/>
      <c r="C11" s="1293"/>
      <c r="D11" s="1294"/>
      <c r="E11" s="1079"/>
      <c r="F11" s="1296"/>
      <c r="G11" s="1080"/>
      <c r="H11" s="1297"/>
      <c r="I11" s="1083"/>
      <c r="J11" s="1084"/>
      <c r="K11" s="1087"/>
      <c r="L11" s="1088"/>
      <c r="M11" s="463" t="s">
        <v>23</v>
      </c>
      <c r="N11" s="463" t="s">
        <v>24</v>
      </c>
      <c r="O11" s="463" t="s">
        <v>25</v>
      </c>
      <c r="P11" s="463" t="s">
        <v>609</v>
      </c>
      <c r="Q11" s="508" t="s">
        <v>23</v>
      </c>
      <c r="R11" s="466" t="s">
        <v>24</v>
      </c>
      <c r="S11" s="466" t="s">
        <v>25</v>
      </c>
      <c r="T11" s="466" t="s">
        <v>609</v>
      </c>
      <c r="U11" s="466" t="s">
        <v>23</v>
      </c>
      <c r="V11" s="466" t="s">
        <v>24</v>
      </c>
      <c r="W11" s="466" t="s">
        <v>25</v>
      </c>
      <c r="X11" s="466" t="s">
        <v>609</v>
      </c>
      <c r="Y11" s="466" t="s">
        <v>23</v>
      </c>
      <c r="Z11" s="466" t="s">
        <v>24</v>
      </c>
      <c r="AA11" s="466" t="s">
        <v>25</v>
      </c>
      <c r="AB11" s="466" t="s">
        <v>609</v>
      </c>
      <c r="AC11" s="466" t="s">
        <v>23</v>
      </c>
      <c r="AD11" s="466" t="s">
        <v>24</v>
      </c>
      <c r="AE11" s="466" t="s">
        <v>25</v>
      </c>
      <c r="AF11" s="480" t="s">
        <v>609</v>
      </c>
      <c r="AG11" s="1156"/>
      <c r="AH11" s="1156"/>
    </row>
    <row r="12" spans="1:34" s="301" customFormat="1" ht="54" customHeight="1">
      <c r="A12" s="516" t="s">
        <v>606</v>
      </c>
      <c r="B12" s="1002" t="s">
        <v>709</v>
      </c>
      <c r="C12" s="1003"/>
      <c r="D12" s="1000"/>
      <c r="E12" s="1002">
        <v>252</v>
      </c>
      <c r="F12" s="1003"/>
      <c r="G12" s="1000"/>
      <c r="H12" s="467" t="s">
        <v>694</v>
      </c>
      <c r="I12" s="1002" t="s">
        <v>235</v>
      </c>
      <c r="J12" s="1000"/>
      <c r="K12" s="1233" t="s">
        <v>227</v>
      </c>
      <c r="L12" s="1234"/>
      <c r="M12" s="303">
        <v>10</v>
      </c>
      <c r="N12" s="303">
        <v>16</v>
      </c>
      <c r="O12" s="303">
        <v>27</v>
      </c>
      <c r="P12" s="401">
        <f>SUM(M12:O12)</f>
        <v>53</v>
      </c>
      <c r="Q12" s="495"/>
      <c r="R12" s="317"/>
      <c r="S12" s="317"/>
      <c r="T12" s="401">
        <f>SUM(Q12:S12)</f>
        <v>0</v>
      </c>
      <c r="U12" s="317"/>
      <c r="V12" s="317"/>
      <c r="W12" s="317"/>
      <c r="X12" s="534">
        <f>SUM(U12:W12)</f>
        <v>0</v>
      </c>
      <c r="Y12" s="317"/>
      <c r="Z12" s="317"/>
      <c r="AA12" s="317"/>
      <c r="AB12" s="534">
        <f>SUM(Y12:AA12)</f>
        <v>0</v>
      </c>
      <c r="AC12" s="317"/>
      <c r="AD12" s="317"/>
      <c r="AE12" s="317"/>
      <c r="AF12" s="534">
        <f>SUM(AC12:AE12)</f>
        <v>0</v>
      </c>
      <c r="AG12" s="317">
        <f>+P12+T12+X12+AB12+AF12</f>
        <v>53</v>
      </c>
      <c r="AH12" s="496">
        <f>AG12/E12</f>
        <v>0.21031746031746032</v>
      </c>
    </row>
    <row r="13" spans="1:34" ht="15">
      <c r="A13" s="1095" t="s">
        <v>553</v>
      </c>
      <c r="B13" s="1095"/>
      <c r="C13" s="1095"/>
      <c r="D13" s="1095"/>
      <c r="E13" s="1095"/>
      <c r="F13" s="1095"/>
      <c r="G13" s="1095"/>
      <c r="H13" s="1095"/>
      <c r="I13" s="1095"/>
      <c r="J13" s="1095"/>
      <c r="K13" s="1095"/>
      <c r="L13" s="1095"/>
      <c r="M13" s="1141">
        <f>((P12/$E$12)/COUNT(P12:P12))</f>
        <v>0.21031746031746032</v>
      </c>
      <c r="N13" s="1142"/>
      <c r="O13" s="1142"/>
      <c r="P13" s="1143"/>
      <c r="Q13" s="1141">
        <f t="shared" ref="Q13" si="0">((T12/$E$12)/COUNT(T12:T12))</f>
        <v>0</v>
      </c>
      <c r="R13" s="1142"/>
      <c r="S13" s="1142"/>
      <c r="T13" s="1143"/>
      <c r="U13" s="1141">
        <f t="shared" ref="U13" si="1">((X12/$E$12)/COUNT(X12:X12))</f>
        <v>0</v>
      </c>
      <c r="V13" s="1142"/>
      <c r="W13" s="1142"/>
      <c r="X13" s="1143"/>
      <c r="Y13" s="1141">
        <f t="shared" ref="Y13" si="2">((AB12/$E$12)/COUNT(AB12:AB12))</f>
        <v>0</v>
      </c>
      <c r="Z13" s="1142"/>
      <c r="AA13" s="1142"/>
      <c r="AB13" s="1143"/>
      <c r="AC13" s="1141">
        <f t="shared" ref="AC13" si="3">((AF12/$E$12)/COUNT(AF12:AF12))</f>
        <v>0</v>
      </c>
      <c r="AD13" s="1142"/>
      <c r="AE13" s="1142"/>
      <c r="AF13" s="1143"/>
      <c r="AG13" s="497">
        <f>SUM(M13:AF13)</f>
        <v>0.21031746031746032</v>
      </c>
      <c r="AH13" s="509">
        <f>AVERAGE(AH12)</f>
        <v>0.21031746031746032</v>
      </c>
    </row>
    <row r="14" spans="1:34" ht="15"/>
    <row r="15" spans="1:34" ht="15">
      <c r="A15" s="439" t="s">
        <v>686</v>
      </c>
      <c r="B15" s="439" t="s">
        <v>687</v>
      </c>
      <c r="Q15" s="295"/>
    </row>
    <row r="16" spans="1:34" ht="15.75" customHeight="1">
      <c r="A16" s="517">
        <v>2018</v>
      </c>
      <c r="B16" s="518">
        <f>M13</f>
        <v>0.21031746031746032</v>
      </c>
      <c r="C16" s="519"/>
      <c r="D16" s="490"/>
      <c r="E16" s="490"/>
      <c r="F16" s="490"/>
      <c r="G16" s="490"/>
      <c r="H16" s="490"/>
      <c r="Q16" s="295"/>
      <c r="AA16" s="441">
        <v>2018</v>
      </c>
      <c r="AB16" s="441">
        <v>2019</v>
      </c>
      <c r="AC16" s="441">
        <v>2020</v>
      </c>
      <c r="AD16" s="441">
        <v>2021</v>
      </c>
      <c r="AE16" s="441">
        <v>2022</v>
      </c>
      <c r="AF16" s="633"/>
    </row>
    <row r="17" spans="1:34" ht="15.75" customHeight="1">
      <c r="A17" s="501">
        <v>2019</v>
      </c>
      <c r="B17" s="502">
        <f>Q13</f>
        <v>0</v>
      </c>
      <c r="C17" s="490"/>
      <c r="D17" s="490"/>
      <c r="E17" s="490"/>
      <c r="F17" s="490"/>
      <c r="G17" s="490"/>
      <c r="H17" s="490"/>
      <c r="Q17" s="295"/>
      <c r="Y17" s="1006" t="s">
        <v>526</v>
      </c>
      <c r="Z17" s="1006"/>
      <c r="AA17" s="630" t="s">
        <v>961</v>
      </c>
      <c r="AB17" s="300" t="s">
        <v>962</v>
      </c>
      <c r="AC17" s="300" t="s">
        <v>963</v>
      </c>
      <c r="AD17" s="300" t="s">
        <v>964</v>
      </c>
      <c r="AE17" s="300" t="s">
        <v>965</v>
      </c>
      <c r="AF17" s="594"/>
    </row>
    <row r="18" spans="1:34" ht="15.75" customHeight="1">
      <c r="A18" s="501">
        <v>2020</v>
      </c>
      <c r="B18" s="502">
        <f>U13</f>
        <v>0</v>
      </c>
      <c r="C18" s="490"/>
      <c r="D18" s="490"/>
      <c r="E18" s="490"/>
      <c r="F18" s="490"/>
      <c r="G18" s="490"/>
      <c r="H18" s="490"/>
      <c r="Q18" s="295"/>
      <c r="Y18" s="1007" t="s">
        <v>525</v>
      </c>
      <c r="Z18" s="1007"/>
      <c r="AA18" s="299" t="s">
        <v>966</v>
      </c>
      <c r="AB18" s="631" t="s">
        <v>967</v>
      </c>
      <c r="AC18" s="299" t="s">
        <v>968</v>
      </c>
      <c r="AD18" s="299" t="s">
        <v>969</v>
      </c>
      <c r="AE18" s="299" t="s">
        <v>970</v>
      </c>
      <c r="AF18" s="594"/>
    </row>
    <row r="19" spans="1:34" ht="19.5" customHeight="1">
      <c r="A19" s="380">
        <v>2021</v>
      </c>
      <c r="B19" s="505">
        <f>Y13</f>
        <v>0</v>
      </c>
      <c r="C19" s="357"/>
      <c r="D19" s="1116"/>
      <c r="E19" s="1116"/>
      <c r="F19" s="1116"/>
      <c r="G19" s="1116"/>
      <c r="H19" s="1116"/>
      <c r="I19" s="1116"/>
      <c r="J19" s="1116"/>
      <c r="K19" s="1116"/>
      <c r="L19" s="1116"/>
      <c r="M19" s="1116"/>
      <c r="N19" s="1116"/>
      <c r="O19" s="1116"/>
      <c r="P19" s="1116"/>
      <c r="Q19" s="295"/>
      <c r="Y19" s="1009" t="s">
        <v>524</v>
      </c>
      <c r="Z19" s="1009"/>
      <c r="AA19" s="632" t="s">
        <v>523</v>
      </c>
      <c r="AB19" s="298" t="s">
        <v>961</v>
      </c>
      <c r="AC19" s="298" t="s">
        <v>962</v>
      </c>
      <c r="AD19" s="298" t="s">
        <v>963</v>
      </c>
      <c r="AE19" s="298" t="s">
        <v>964</v>
      </c>
      <c r="AF19" s="594"/>
    </row>
    <row r="20" spans="1:34" ht="19.5" customHeight="1">
      <c r="A20" s="380">
        <v>2022</v>
      </c>
      <c r="B20" s="505">
        <f>AC13</f>
        <v>0</v>
      </c>
      <c r="C20" s="358"/>
      <c r="D20" s="1116"/>
      <c r="E20" s="1116"/>
      <c r="F20" s="1116"/>
      <c r="G20" s="1116"/>
      <c r="H20" s="1116"/>
      <c r="I20" s="1116"/>
      <c r="J20" s="1116"/>
      <c r="K20" s="1116"/>
      <c r="L20" s="1116"/>
      <c r="M20" s="1116"/>
      <c r="N20" s="1116"/>
      <c r="O20" s="1116"/>
      <c r="P20" s="1116"/>
      <c r="Q20" s="295"/>
    </row>
    <row r="21" spans="1:34" ht="19.5" customHeight="1">
      <c r="A21" s="520"/>
      <c r="B21" s="446"/>
      <c r="C21" s="358"/>
      <c r="D21" s="1116"/>
      <c r="E21" s="1116"/>
      <c r="F21" s="1116"/>
      <c r="G21" s="1116"/>
      <c r="H21" s="1116"/>
      <c r="I21" s="1116"/>
      <c r="J21" s="1116"/>
      <c r="K21" s="1116"/>
      <c r="L21" s="1116"/>
      <c r="M21" s="1116"/>
      <c r="N21" s="1116"/>
      <c r="O21" s="1116"/>
      <c r="P21" s="1116"/>
      <c r="Q21" s="295"/>
    </row>
    <row r="22" spans="1:34" ht="19.5" customHeight="1">
      <c r="A22" s="520"/>
      <c r="B22" s="446"/>
      <c r="C22" s="358"/>
      <c r="D22" s="1116"/>
      <c r="E22" s="1116"/>
      <c r="F22" s="1116"/>
      <c r="G22" s="1116"/>
      <c r="H22" s="1116"/>
      <c r="I22" s="1116"/>
      <c r="J22" s="1116"/>
      <c r="K22" s="1116"/>
      <c r="L22" s="1116"/>
      <c r="M22" s="1116"/>
      <c r="N22" s="1116"/>
      <c r="O22" s="1116"/>
      <c r="P22" s="1116"/>
      <c r="Q22" s="295"/>
    </row>
    <row r="23" spans="1:34" ht="19.5" customHeight="1">
      <c r="A23" s="520"/>
      <c r="B23" s="446"/>
      <c r="C23" s="358"/>
      <c r="D23" s="1116"/>
      <c r="E23" s="1116"/>
      <c r="F23" s="1116"/>
      <c r="G23" s="1116"/>
      <c r="H23" s="1116"/>
      <c r="I23" s="1116"/>
      <c r="J23" s="1116"/>
      <c r="K23" s="1116"/>
      <c r="L23" s="1116"/>
      <c r="M23" s="1116"/>
      <c r="N23" s="1116"/>
      <c r="O23" s="1116"/>
      <c r="P23" s="1116"/>
      <c r="Q23" s="295"/>
    </row>
    <row r="24" spans="1:34" ht="19.5" customHeight="1">
      <c r="A24" s="520"/>
      <c r="B24" s="446"/>
      <c r="C24" s="358"/>
      <c r="D24" s="1116"/>
      <c r="E24" s="1116"/>
      <c r="F24" s="1116"/>
      <c r="G24" s="1116"/>
      <c r="H24" s="1116"/>
      <c r="I24" s="1116"/>
      <c r="J24" s="1116"/>
      <c r="K24" s="1116"/>
      <c r="L24" s="1116"/>
      <c r="M24" s="1116"/>
      <c r="N24" s="1116"/>
      <c r="O24" s="1116"/>
      <c r="P24" s="1116"/>
      <c r="Q24" s="295"/>
    </row>
    <row r="25" spans="1:34" ht="19.5" customHeight="1">
      <c r="A25" s="410"/>
      <c r="B25" s="403"/>
      <c r="C25" s="358"/>
      <c r="D25" s="1116"/>
      <c r="E25" s="1116"/>
      <c r="F25" s="1116"/>
      <c r="G25" s="1116"/>
      <c r="H25" s="1116"/>
      <c r="I25" s="1116"/>
      <c r="J25" s="1116"/>
      <c r="K25" s="1116"/>
      <c r="L25" s="1116"/>
      <c r="M25" s="1116"/>
      <c r="N25" s="1116"/>
      <c r="O25" s="1116"/>
      <c r="P25" s="1116"/>
      <c r="Q25" s="295"/>
    </row>
    <row r="26" spans="1:34" ht="19.5" customHeight="1">
      <c r="A26" s="410"/>
      <c r="B26" s="403"/>
      <c r="C26" s="358"/>
      <c r="D26" s="1116"/>
      <c r="E26" s="1116"/>
      <c r="F26" s="1116"/>
      <c r="G26" s="1116"/>
      <c r="H26" s="1116"/>
      <c r="I26" s="1116"/>
      <c r="J26" s="1116"/>
      <c r="K26" s="1116"/>
      <c r="L26" s="1116"/>
      <c r="M26" s="1116"/>
      <c r="N26" s="1116"/>
      <c r="O26" s="1116"/>
      <c r="P26" s="1116"/>
      <c r="Q26" s="295"/>
    </row>
    <row r="27" spans="1:34" ht="19.5" customHeight="1">
      <c r="A27" s="410"/>
      <c r="B27" s="403"/>
      <c r="C27" s="358"/>
      <c r="D27" s="1116"/>
      <c r="E27" s="1116"/>
      <c r="F27" s="1116"/>
      <c r="G27" s="1116"/>
      <c r="H27" s="1116"/>
      <c r="I27" s="1116"/>
      <c r="J27" s="1116"/>
      <c r="K27" s="1116"/>
      <c r="L27" s="1116"/>
      <c r="M27" s="1116"/>
      <c r="N27" s="1116"/>
      <c r="O27" s="1116"/>
      <c r="P27" s="1116"/>
      <c r="Q27" s="295"/>
    </row>
    <row r="28" spans="1:34" ht="19.5" customHeight="1">
      <c r="A28" s="410"/>
      <c r="B28" s="403"/>
      <c r="C28" s="358"/>
      <c r="D28" s="1116"/>
      <c r="E28" s="1116"/>
      <c r="F28" s="1116"/>
      <c r="G28" s="1116"/>
      <c r="H28" s="1116"/>
      <c r="I28" s="1116"/>
      <c r="J28" s="1116"/>
      <c r="K28" s="1116"/>
      <c r="L28" s="1116"/>
      <c r="M28" s="1116"/>
      <c r="N28" s="1116"/>
      <c r="O28" s="1116"/>
      <c r="P28" s="1116"/>
      <c r="Q28" s="295"/>
    </row>
    <row r="29" spans="1:34" ht="19.5" customHeight="1">
      <c r="A29" s="410"/>
      <c r="B29" s="403"/>
      <c r="C29" s="358"/>
      <c r="D29" s="1116"/>
      <c r="E29" s="1116"/>
      <c r="F29" s="1116"/>
      <c r="G29" s="1116"/>
      <c r="H29" s="1116"/>
      <c r="I29" s="1116"/>
      <c r="J29" s="1116"/>
      <c r="K29" s="1116"/>
      <c r="L29" s="1116"/>
      <c r="M29" s="1116"/>
      <c r="N29" s="1116"/>
      <c r="O29" s="1116"/>
      <c r="P29" s="1116"/>
      <c r="Q29" s="295"/>
    </row>
    <row r="30" spans="1:34" ht="19.5" customHeight="1">
      <c r="A30" s="410"/>
      <c r="B30" s="403"/>
      <c r="C30" s="358"/>
      <c r="D30" s="1116"/>
      <c r="E30" s="1116"/>
      <c r="F30" s="1116"/>
      <c r="G30" s="1116"/>
      <c r="H30" s="1116"/>
      <c r="I30" s="1116"/>
      <c r="J30" s="1116"/>
      <c r="K30" s="1116"/>
      <c r="L30" s="1116"/>
      <c r="M30" s="1116"/>
      <c r="N30" s="1116"/>
      <c r="O30" s="1116"/>
      <c r="P30" s="1116"/>
      <c r="Q30" s="295"/>
    </row>
    <row r="31" spans="1:34" ht="15">
      <c r="A31" s="1062" t="s">
        <v>608</v>
      </c>
      <c r="B31" s="1063"/>
      <c r="C31" s="1063"/>
      <c r="D31" s="1063"/>
      <c r="E31" s="1063"/>
      <c r="F31" s="1063"/>
      <c r="G31" s="1063"/>
      <c r="H31" s="1063"/>
      <c r="I31" s="1063"/>
      <c r="J31" s="1063"/>
      <c r="K31" s="1063"/>
      <c r="L31" s="1063"/>
      <c r="M31" s="1063"/>
      <c r="N31" s="1063"/>
      <c r="O31" s="1063"/>
      <c r="P31" s="1063"/>
      <c r="Q31" s="1063"/>
      <c r="R31" s="1063"/>
      <c r="S31" s="1063"/>
      <c r="T31" s="1063"/>
      <c r="U31" s="1063"/>
      <c r="V31" s="1063"/>
      <c r="W31" s="1063"/>
      <c r="X31" s="1063"/>
      <c r="Y31" s="1063"/>
      <c r="Z31" s="1063"/>
      <c r="AA31" s="1063"/>
      <c r="AB31" s="1063"/>
      <c r="AC31" s="1063"/>
      <c r="AD31" s="1063"/>
      <c r="AE31" s="1063"/>
      <c r="AF31" s="1063"/>
      <c r="AG31" s="1063"/>
      <c r="AH31" s="1063"/>
    </row>
    <row r="32" spans="1:34" ht="15" customHeight="1">
      <c r="A32" s="1012" t="s">
        <v>710</v>
      </c>
      <c r="B32" s="1013"/>
      <c r="C32" s="1325" t="s">
        <v>711</v>
      </c>
      <c r="D32" s="1325"/>
      <c r="E32" s="1325"/>
      <c r="F32" s="1325"/>
      <c r="G32" s="1325"/>
      <c r="H32" s="1325"/>
      <c r="I32" s="1325"/>
      <c r="J32" s="1325"/>
      <c r="K32" s="1325"/>
      <c r="L32" s="1325"/>
      <c r="M32" s="1325"/>
      <c r="N32" s="1325"/>
      <c r="O32" s="1325"/>
      <c r="P32" s="1325"/>
      <c r="Q32" s="1325"/>
      <c r="R32" s="1325"/>
      <c r="S32" s="1325"/>
      <c r="T32" s="1325"/>
      <c r="U32" s="1325"/>
      <c r="V32" s="1325"/>
      <c r="W32" s="1325"/>
      <c r="X32" s="1325"/>
      <c r="Y32" s="1325"/>
      <c r="Z32" s="1325"/>
      <c r="AA32" s="1325"/>
      <c r="AB32" s="1325"/>
      <c r="AC32" s="1325"/>
      <c r="AD32" s="1325"/>
      <c r="AE32" s="1325"/>
      <c r="AF32" s="1325"/>
      <c r="AG32" s="1325"/>
      <c r="AH32" s="1325"/>
    </row>
    <row r="33" spans="1:34" ht="15" customHeight="1">
      <c r="A33" s="1012"/>
      <c r="B33" s="1013"/>
      <c r="C33" s="1325"/>
      <c r="D33" s="1325"/>
      <c r="E33" s="1325"/>
      <c r="F33" s="1325"/>
      <c r="G33" s="1325"/>
      <c r="H33" s="1325"/>
      <c r="I33" s="1325"/>
      <c r="J33" s="1325"/>
      <c r="K33" s="1325"/>
      <c r="L33" s="1325"/>
      <c r="M33" s="1325"/>
      <c r="N33" s="1325"/>
      <c r="O33" s="1325"/>
      <c r="P33" s="1325"/>
      <c r="Q33" s="1325"/>
      <c r="R33" s="1325"/>
      <c r="S33" s="1325"/>
      <c r="T33" s="1325"/>
      <c r="U33" s="1325"/>
      <c r="V33" s="1325"/>
      <c r="W33" s="1325"/>
      <c r="X33" s="1325"/>
      <c r="Y33" s="1325"/>
      <c r="Z33" s="1325"/>
      <c r="AA33" s="1325"/>
      <c r="AB33" s="1325"/>
      <c r="AC33" s="1325"/>
      <c r="AD33" s="1325"/>
      <c r="AE33" s="1325"/>
      <c r="AF33" s="1325"/>
      <c r="AG33" s="1325"/>
      <c r="AH33" s="1325"/>
    </row>
    <row r="34" spans="1:34" ht="15" customHeight="1">
      <c r="A34" s="1012"/>
      <c r="B34" s="1013"/>
      <c r="C34" s="1325"/>
      <c r="D34" s="1325"/>
      <c r="E34" s="1325"/>
      <c r="F34" s="1325"/>
      <c r="G34" s="1325"/>
      <c r="H34" s="1325"/>
      <c r="I34" s="1325"/>
      <c r="J34" s="1325"/>
      <c r="K34" s="1325"/>
      <c r="L34" s="1325"/>
      <c r="M34" s="1325"/>
      <c r="N34" s="1325"/>
      <c r="O34" s="1325"/>
      <c r="P34" s="1325"/>
      <c r="Q34" s="1325"/>
      <c r="R34" s="1325"/>
      <c r="S34" s="1325"/>
      <c r="T34" s="1325"/>
      <c r="U34" s="1325"/>
      <c r="V34" s="1325"/>
      <c r="W34" s="1325"/>
      <c r="X34" s="1325"/>
      <c r="Y34" s="1325"/>
      <c r="Z34" s="1325"/>
      <c r="AA34" s="1325"/>
      <c r="AB34" s="1325"/>
      <c r="AC34" s="1325"/>
      <c r="AD34" s="1325"/>
      <c r="AE34" s="1325"/>
      <c r="AF34" s="1325"/>
      <c r="AG34" s="1325"/>
      <c r="AH34" s="1325"/>
    </row>
    <row r="35" spans="1:34" ht="15" customHeight="1">
      <c r="A35" s="1058" t="s">
        <v>520</v>
      </c>
      <c r="B35" s="1058"/>
      <c r="C35" s="1064" t="s">
        <v>712</v>
      </c>
      <c r="D35" s="1064"/>
      <c r="E35" s="1064"/>
      <c r="F35" s="1064"/>
      <c r="G35" s="1064"/>
      <c r="H35" s="1064"/>
      <c r="I35" s="1064"/>
      <c r="J35" s="1064"/>
      <c r="K35" s="1064"/>
      <c r="L35" s="1064"/>
      <c r="M35" s="1064"/>
      <c r="N35" s="1064"/>
      <c r="O35" s="1064"/>
      <c r="P35" s="1064"/>
      <c r="Q35" s="1064"/>
      <c r="R35" s="1064"/>
      <c r="S35" s="1064"/>
      <c r="T35" s="1064"/>
      <c r="U35" s="1064"/>
      <c r="V35" s="1064"/>
      <c r="W35" s="1064"/>
      <c r="X35" s="1064"/>
      <c r="Y35" s="1064"/>
      <c r="Z35" s="1064"/>
      <c r="AA35" s="1064"/>
      <c r="AB35" s="1064"/>
      <c r="AC35" s="1064"/>
      <c r="AD35" s="1064"/>
      <c r="AE35" s="1064"/>
      <c r="AF35" s="1064"/>
      <c r="AG35" s="1064"/>
      <c r="AH35" s="1064"/>
    </row>
    <row r="36" spans="1:34" ht="15" customHeight="1">
      <c r="A36" s="1058"/>
      <c r="B36" s="1058"/>
      <c r="C36" s="1064"/>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c r="AG36" s="1064"/>
      <c r="AH36" s="1064"/>
    </row>
    <row r="37" spans="1:34" ht="15" customHeight="1">
      <c r="A37" s="1058"/>
      <c r="B37" s="1058"/>
      <c r="C37" s="1064"/>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row>
    <row r="38" spans="1:34" ht="15" customHeight="1">
      <c r="A38" s="1058"/>
      <c r="B38" s="1058"/>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row>
    <row r="39" spans="1:34" ht="15" hidden="1" customHeight="1">
      <c r="A39" s="1058"/>
      <c r="B39" s="1058"/>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ht="15" hidden="1" customHeight="1">
      <c r="A40" s="1058"/>
      <c r="B40" s="1058"/>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row>
    <row r="41" spans="1:34" ht="15" hidden="1" customHeight="1">
      <c r="A41" s="1058"/>
      <c r="B41" s="1058"/>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row>
    <row r="42" spans="1:34" ht="15" hidden="1" customHeight="1">
      <c r="A42" s="1058"/>
      <c r="B42" s="1058"/>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row>
    <row r="43" spans="1:34" ht="15" hidden="1" customHeight="1">
      <c r="A43" s="1058"/>
      <c r="B43" s="1058"/>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row>
    <row r="44" spans="1:34" ht="15" hidden="1" customHeight="1">
      <c r="A44" s="1058"/>
      <c r="B44" s="1058"/>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row>
    <row r="45" spans="1:34" ht="15" hidden="1" customHeight="1">
      <c r="A45" s="1058"/>
      <c r="B45" s="1058"/>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ht="15" hidden="1" customHeight="1">
      <c r="A46" s="1058"/>
      <c r="B46" s="1058"/>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ht="15" hidden="1" customHeight="1">
      <c r="A47" s="1058"/>
      <c r="B47" s="1058"/>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ht="15" hidden="1" customHeight="1">
      <c r="A48" s="1058"/>
      <c r="B48" s="1058"/>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ht="15" hidden="1" customHeight="1">
      <c r="A49" s="1058"/>
      <c r="B49" s="1058"/>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0" spans="1:34" ht="15" hidden="1" customHeight="1">
      <c r="A50" s="1058"/>
      <c r="B50" s="1058"/>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row>
    <row r="51" spans="1:34" ht="15" hidden="1" customHeight="1">
      <c r="A51" s="1058"/>
      <c r="B51" s="1058"/>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c r="AG51" s="1064"/>
      <c r="AH51" s="1064"/>
    </row>
    <row r="52" spans="1:34" ht="15" customHeight="1">
      <c r="A52" s="1058" t="s">
        <v>702</v>
      </c>
      <c r="B52" s="1058"/>
      <c r="C52" s="1325" t="s">
        <v>713</v>
      </c>
      <c r="D52" s="1325"/>
      <c r="E52" s="1325"/>
      <c r="F52" s="1325"/>
      <c r="G52" s="1325"/>
      <c r="H52" s="1325"/>
      <c r="I52" s="1325"/>
      <c r="J52" s="1325"/>
      <c r="K52" s="1325"/>
      <c r="L52" s="1325"/>
      <c r="M52" s="1325"/>
      <c r="N52" s="1325"/>
      <c r="O52" s="1325"/>
      <c r="P52" s="1325"/>
      <c r="Q52" s="1325"/>
      <c r="R52" s="1325"/>
      <c r="S52" s="1325"/>
      <c r="T52" s="1325"/>
      <c r="U52" s="1325"/>
      <c r="V52" s="1325"/>
      <c r="W52" s="1325"/>
      <c r="X52" s="1325"/>
      <c r="Y52" s="1325"/>
      <c r="Z52" s="1325"/>
      <c r="AA52" s="1325"/>
      <c r="AB52" s="1325"/>
      <c r="AC52" s="1325"/>
      <c r="AD52" s="1325"/>
      <c r="AE52" s="1325"/>
      <c r="AF52" s="1325"/>
      <c r="AG52" s="1325"/>
      <c r="AH52" s="1325"/>
    </row>
    <row r="53" spans="1:34" ht="15" customHeight="1">
      <c r="A53" s="1058"/>
      <c r="B53" s="1058"/>
      <c r="C53" s="1325"/>
      <c r="D53" s="1325"/>
      <c r="E53" s="1325"/>
      <c r="F53" s="1325"/>
      <c r="G53" s="1325"/>
      <c r="H53" s="1325"/>
      <c r="I53" s="1325"/>
      <c r="J53" s="1325"/>
      <c r="K53" s="1325"/>
      <c r="L53" s="1325"/>
      <c r="M53" s="1325"/>
      <c r="N53" s="1325"/>
      <c r="O53" s="1325"/>
      <c r="P53" s="1325"/>
      <c r="Q53" s="1325"/>
      <c r="R53" s="1325"/>
      <c r="S53" s="1325"/>
      <c r="T53" s="1325"/>
      <c r="U53" s="1325"/>
      <c r="V53" s="1325"/>
      <c r="W53" s="1325"/>
      <c r="X53" s="1325"/>
      <c r="Y53" s="1325"/>
      <c r="Z53" s="1325"/>
      <c r="AA53" s="1325"/>
      <c r="AB53" s="1325"/>
      <c r="AC53" s="1325"/>
      <c r="AD53" s="1325"/>
      <c r="AE53" s="1325"/>
      <c r="AF53" s="1325"/>
      <c r="AG53" s="1325"/>
      <c r="AH53" s="1325"/>
    </row>
    <row r="54" spans="1:34" ht="15" customHeight="1">
      <c r="A54" s="1058"/>
      <c r="B54" s="1058"/>
      <c r="C54" s="1325"/>
      <c r="D54" s="1325"/>
      <c r="E54" s="1325"/>
      <c r="F54" s="1325"/>
      <c r="G54" s="1325"/>
      <c r="H54" s="1325"/>
      <c r="I54" s="1325"/>
      <c r="J54" s="1325"/>
      <c r="K54" s="1325"/>
      <c r="L54" s="1325"/>
      <c r="M54" s="1325"/>
      <c r="N54" s="1325"/>
      <c r="O54" s="1325"/>
      <c r="P54" s="1325"/>
      <c r="Q54" s="1325"/>
      <c r="R54" s="1325"/>
      <c r="S54" s="1325"/>
      <c r="T54" s="1325"/>
      <c r="U54" s="1325"/>
      <c r="V54" s="1325"/>
      <c r="W54" s="1325"/>
      <c r="X54" s="1325"/>
      <c r="Y54" s="1325"/>
      <c r="Z54" s="1325"/>
      <c r="AA54" s="1325"/>
      <c r="AB54" s="1325"/>
      <c r="AC54" s="1325"/>
      <c r="AD54" s="1325"/>
      <c r="AE54" s="1325"/>
      <c r="AF54" s="1325"/>
      <c r="AG54" s="1325"/>
      <c r="AH54" s="1325"/>
    </row>
    <row r="55" spans="1:34" ht="15">
      <c r="Q55" s="295"/>
    </row>
    <row r="56" spans="1:34" ht="15">
      <c r="Q56" s="295"/>
    </row>
    <row r="57" spans="1:34" s="297" customFormat="1" ht="15">
      <c r="A57" s="297" t="s">
        <v>256</v>
      </c>
    </row>
    <row r="58" spans="1:34" s="296" customFormat="1" ht="15">
      <c r="A58" s="296" t="s">
        <v>519</v>
      </c>
    </row>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sheetData>
  <mergeCells count="61">
    <mergeCell ref="Y17:Z17"/>
    <mergeCell ref="Y18:Z18"/>
    <mergeCell ref="Y19:Z19"/>
    <mergeCell ref="AC13:AF13"/>
    <mergeCell ref="A52:B54"/>
    <mergeCell ref="C52:AH54"/>
    <mergeCell ref="D19:P30"/>
    <mergeCell ref="A31:AH31"/>
    <mergeCell ref="A32:B34"/>
    <mergeCell ref="C32:AH34"/>
    <mergeCell ref="A35:B51"/>
    <mergeCell ref="C35:AH51"/>
    <mergeCell ref="M13:P13"/>
    <mergeCell ref="Q13:T13"/>
    <mergeCell ref="U13:X13"/>
    <mergeCell ref="Y13:AB13"/>
    <mergeCell ref="B12:D12"/>
    <mergeCell ref="E12:G12"/>
    <mergeCell ref="I12:J12"/>
    <mergeCell ref="K12:L12"/>
    <mergeCell ref="A13:L13"/>
    <mergeCell ref="AH10:AH11"/>
    <mergeCell ref="A10:D11"/>
    <mergeCell ref="E10:G11"/>
    <mergeCell ref="H10:H11"/>
    <mergeCell ref="I10:J11"/>
    <mergeCell ref="K10:L11"/>
    <mergeCell ref="M10:P10"/>
    <mergeCell ref="Q10:T10"/>
    <mergeCell ref="U10:X10"/>
    <mergeCell ref="Y10:AB10"/>
    <mergeCell ref="AC10:AF10"/>
    <mergeCell ref="AG10:AG11"/>
    <mergeCell ref="A7:D8"/>
    <mergeCell ref="E7:L8"/>
    <mergeCell ref="M7:T8"/>
    <mergeCell ref="U7:AH7"/>
    <mergeCell ref="AF8:AH8"/>
    <mergeCell ref="A9:D9"/>
    <mergeCell ref="E9:L9"/>
    <mergeCell ref="M9:T9"/>
    <mergeCell ref="AF9:AH9"/>
    <mergeCell ref="Y5:AB5"/>
    <mergeCell ref="AC5:AH5"/>
    <mergeCell ref="A6:D6"/>
    <mergeCell ref="E6:L6"/>
    <mergeCell ref="M6:P6"/>
    <mergeCell ref="Q6:T6"/>
    <mergeCell ref="U6:X6"/>
    <mergeCell ref="Y6:AB6"/>
    <mergeCell ref="AC6:AH6"/>
    <mergeCell ref="A5:D5"/>
    <mergeCell ref="E5:L5"/>
    <mergeCell ref="M5:P5"/>
    <mergeCell ref="Q5:T5"/>
    <mergeCell ref="U5:X5"/>
    <mergeCell ref="A1:AF1"/>
    <mergeCell ref="AG1:AH2"/>
    <mergeCell ref="A3:AF3"/>
    <mergeCell ref="AG3:AH3"/>
    <mergeCell ref="A4:AH4"/>
  </mergeCells>
  <pageMargins left="0.7" right="0.7" top="0.75" bottom="0.75" header="0.3" footer="0.3"/>
  <pageSetup orientation="portrait" horizontalDpi="0"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H110"/>
  <sheetViews>
    <sheetView showGridLines="0" topLeftCell="M7" zoomScale="70" zoomScaleNormal="70" workbookViewId="0">
      <selection activeCell="AG19" sqref="AG19"/>
    </sheetView>
  </sheetViews>
  <sheetFormatPr baseColWidth="10" defaultColWidth="11.5546875" defaultRowHeight="0" customHeight="1" zeroHeight="1"/>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1.88671875"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9.88671875" style="295" customWidth="1"/>
    <col min="17" max="17" width="5.109375" style="429" customWidth="1"/>
    <col min="18" max="16384" width="11.5546875" style="295"/>
  </cols>
  <sheetData>
    <row r="1" spans="1:34"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1286"/>
      <c r="AH1" s="1287"/>
    </row>
    <row r="2" spans="1:34" ht="15">
      <c r="Q2" s="295"/>
      <c r="AG2" s="1286"/>
      <c r="AH2" s="1287"/>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1288"/>
      <c r="AH3" s="1288"/>
    </row>
    <row r="4" spans="1:34" ht="44.2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248.25" customHeight="1">
      <c r="A6" s="966" t="s">
        <v>197</v>
      </c>
      <c r="B6" s="966"/>
      <c r="C6" s="966"/>
      <c r="D6" s="966"/>
      <c r="E6" s="967" t="s">
        <v>198</v>
      </c>
      <c r="F6" s="967"/>
      <c r="G6" s="967"/>
      <c r="H6" s="967"/>
      <c r="I6" s="967"/>
      <c r="J6" s="967"/>
      <c r="K6" s="967"/>
      <c r="L6" s="967"/>
      <c r="M6" s="967" t="s">
        <v>221</v>
      </c>
      <c r="N6" s="967"/>
      <c r="O6" s="967"/>
      <c r="P6" s="967"/>
      <c r="Q6" s="968" t="s">
        <v>371</v>
      </c>
      <c r="R6" s="968"/>
      <c r="S6" s="968"/>
      <c r="T6" s="968"/>
      <c r="U6" s="968" t="s">
        <v>691</v>
      </c>
      <c r="V6" s="968"/>
      <c r="W6" s="968"/>
      <c r="X6" s="968"/>
      <c r="Y6" s="968" t="s">
        <v>692</v>
      </c>
      <c r="Z6" s="968"/>
      <c r="AA6" s="968"/>
      <c r="AB6" s="968"/>
      <c r="AC6" s="968" t="s">
        <v>693</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1076" t="s">
        <v>603</v>
      </c>
      <c r="AG8" s="1076"/>
      <c r="AH8" s="1076"/>
    </row>
    <row r="9" spans="1:34" ht="38.25" customHeight="1">
      <c r="A9" s="990" t="s">
        <v>373</v>
      </c>
      <c r="B9" s="1089"/>
      <c r="C9" s="1089"/>
      <c r="D9" s="991"/>
      <c r="E9" s="990" t="s">
        <v>236</v>
      </c>
      <c r="F9" s="1089"/>
      <c r="G9" s="1089"/>
      <c r="H9" s="1089"/>
      <c r="I9" s="1089"/>
      <c r="J9" s="1089"/>
      <c r="K9" s="1089"/>
      <c r="L9" s="991"/>
      <c r="M9" s="963" t="s">
        <v>22</v>
      </c>
      <c r="N9" s="964"/>
      <c r="O9" s="964"/>
      <c r="P9" s="964"/>
      <c r="Q9" s="964"/>
      <c r="R9" s="964"/>
      <c r="S9" s="964"/>
      <c r="T9" s="965"/>
      <c r="U9" s="469"/>
      <c r="V9" s="464"/>
      <c r="W9" s="464"/>
      <c r="X9" s="464"/>
      <c r="Y9" s="465"/>
      <c r="Z9" s="464"/>
      <c r="AA9" s="464"/>
      <c r="AB9" s="464"/>
      <c r="AC9" s="469"/>
      <c r="AD9" s="465" t="s">
        <v>30</v>
      </c>
      <c r="AE9" s="464"/>
      <c r="AF9" s="990"/>
      <c r="AG9" s="1089"/>
      <c r="AH9" s="991"/>
    </row>
    <row r="10" spans="1:34" s="301" customFormat="1" ht="15" customHeight="1">
      <c r="A10" s="1289" t="s">
        <v>500</v>
      </c>
      <c r="B10" s="1290"/>
      <c r="C10" s="1290"/>
      <c r="D10" s="1291"/>
      <c r="E10" s="1077" t="s">
        <v>530</v>
      </c>
      <c r="F10" s="1295"/>
      <c r="G10" s="1078"/>
      <c r="H10" s="1215" t="s">
        <v>10</v>
      </c>
      <c r="I10" s="1081" t="s">
        <v>529</v>
      </c>
      <c r="J10" s="1082"/>
      <c r="K10" s="1085" t="s">
        <v>528</v>
      </c>
      <c r="L10" s="1086"/>
      <c r="M10" s="987" t="s">
        <v>636</v>
      </c>
      <c r="N10" s="988"/>
      <c r="O10" s="988"/>
      <c r="P10" s="988"/>
      <c r="Q10" s="987">
        <v>2019</v>
      </c>
      <c r="R10" s="988"/>
      <c r="S10" s="988"/>
      <c r="T10" s="988"/>
      <c r="U10" s="988">
        <v>2020</v>
      </c>
      <c r="V10" s="988"/>
      <c r="W10" s="988"/>
      <c r="X10" s="988"/>
      <c r="Y10" s="988">
        <v>2021</v>
      </c>
      <c r="Z10" s="988"/>
      <c r="AA10" s="988"/>
      <c r="AB10" s="988"/>
      <c r="AC10" s="988">
        <v>2022</v>
      </c>
      <c r="AD10" s="988"/>
      <c r="AE10" s="988"/>
      <c r="AF10" s="1044"/>
      <c r="AG10" s="979" t="s">
        <v>534</v>
      </c>
      <c r="AH10" s="979" t="s">
        <v>607</v>
      </c>
    </row>
    <row r="11" spans="1:34" s="301" customFormat="1" ht="15" customHeight="1">
      <c r="A11" s="1292"/>
      <c r="B11" s="1293"/>
      <c r="C11" s="1293"/>
      <c r="D11" s="1294"/>
      <c r="E11" s="1079"/>
      <c r="F11" s="1296"/>
      <c r="G11" s="1080"/>
      <c r="H11" s="1297"/>
      <c r="I11" s="1083"/>
      <c r="J11" s="1084"/>
      <c r="K11" s="1087"/>
      <c r="L11" s="1088"/>
      <c r="M11" s="463" t="s">
        <v>23</v>
      </c>
      <c r="N11" s="463" t="s">
        <v>24</v>
      </c>
      <c r="O11" s="463" t="s">
        <v>25</v>
      </c>
      <c r="P11" s="463" t="s">
        <v>609</v>
      </c>
      <c r="Q11" s="508" t="s">
        <v>23</v>
      </c>
      <c r="R11" s="466" t="s">
        <v>24</v>
      </c>
      <c r="S11" s="466" t="s">
        <v>25</v>
      </c>
      <c r="T11" s="466" t="s">
        <v>609</v>
      </c>
      <c r="U11" s="466" t="s">
        <v>23</v>
      </c>
      <c r="V11" s="466" t="s">
        <v>24</v>
      </c>
      <c r="W11" s="466" t="s">
        <v>25</v>
      </c>
      <c r="X11" s="466" t="s">
        <v>609</v>
      </c>
      <c r="Y11" s="466" t="s">
        <v>23</v>
      </c>
      <c r="Z11" s="466" t="s">
        <v>24</v>
      </c>
      <c r="AA11" s="466" t="s">
        <v>25</v>
      </c>
      <c r="AB11" s="466" t="s">
        <v>609</v>
      </c>
      <c r="AC11" s="466" t="s">
        <v>23</v>
      </c>
      <c r="AD11" s="466" t="s">
        <v>24</v>
      </c>
      <c r="AE11" s="466" t="s">
        <v>25</v>
      </c>
      <c r="AF11" s="480" t="s">
        <v>609</v>
      </c>
      <c r="AG11" s="1156"/>
      <c r="AH11" s="1156"/>
    </row>
    <row r="12" spans="1:34" s="301" customFormat="1" ht="55.35" customHeight="1">
      <c r="A12" s="516" t="s">
        <v>606</v>
      </c>
      <c r="B12" s="990" t="s">
        <v>714</v>
      </c>
      <c r="C12" s="1089"/>
      <c r="D12" s="991"/>
      <c r="E12" s="990">
        <v>45</v>
      </c>
      <c r="F12" s="1089"/>
      <c r="G12" s="991"/>
      <c r="H12" s="464" t="s">
        <v>694</v>
      </c>
      <c r="I12" s="990" t="s">
        <v>235</v>
      </c>
      <c r="J12" s="991"/>
      <c r="K12" s="1233" t="s">
        <v>227</v>
      </c>
      <c r="L12" s="1234"/>
      <c r="M12" s="309">
        <v>0</v>
      </c>
      <c r="N12" s="309">
        <v>4</v>
      </c>
      <c r="O12" s="309">
        <v>4</v>
      </c>
      <c r="P12" s="387">
        <f>SUM(M12:O12)</f>
        <v>8</v>
      </c>
      <c r="Q12" s="538"/>
      <c r="R12" s="535"/>
      <c r="S12" s="535"/>
      <c r="T12" s="536">
        <f>SUM(Q12:S12)</f>
        <v>0</v>
      </c>
      <c r="U12" s="535"/>
      <c r="V12" s="535"/>
      <c r="W12" s="535"/>
      <c r="X12" s="536">
        <f>SUM(U12:W12)</f>
        <v>0</v>
      </c>
      <c r="Y12" s="535"/>
      <c r="Z12" s="535"/>
      <c r="AA12" s="535"/>
      <c r="AB12" s="536">
        <f>SUM(Y12:AA12)</f>
        <v>0</v>
      </c>
      <c r="AC12" s="535"/>
      <c r="AD12" s="535"/>
      <c r="AE12" s="535"/>
      <c r="AF12" s="536">
        <f>SUM(AC12:AE12)</f>
        <v>0</v>
      </c>
      <c r="AG12" s="535">
        <f>+P12+T12+X12+AB12+AF12</f>
        <v>8</v>
      </c>
      <c r="AH12" s="539">
        <f>AG12/E12</f>
        <v>0.17777777777777778</v>
      </c>
    </row>
    <row r="13" spans="1:34" ht="15">
      <c r="A13" s="1095" t="s">
        <v>527</v>
      </c>
      <c r="B13" s="1095"/>
      <c r="C13" s="1095"/>
      <c r="D13" s="1095"/>
      <c r="E13" s="1095"/>
      <c r="F13" s="1095"/>
      <c r="G13" s="1095"/>
      <c r="H13" s="1095"/>
      <c r="I13" s="1095"/>
      <c r="J13" s="1095"/>
      <c r="K13" s="1095"/>
      <c r="L13" s="1095"/>
      <c r="M13" s="1141">
        <f>((P12/$E$12)/COUNT(P12:P12))</f>
        <v>0.17777777777777778</v>
      </c>
      <c r="N13" s="1142"/>
      <c r="O13" s="1142"/>
      <c r="P13" s="1143"/>
      <c r="Q13" s="1141">
        <f t="shared" ref="Q13" si="0">((T12/$E$12)/COUNT(T12:T12))</f>
        <v>0</v>
      </c>
      <c r="R13" s="1142"/>
      <c r="S13" s="1142"/>
      <c r="T13" s="1143"/>
      <c r="U13" s="1141">
        <f t="shared" ref="U13" si="1">((X12/$E$12)/COUNT(X12:X12))</f>
        <v>0</v>
      </c>
      <c r="V13" s="1142"/>
      <c r="W13" s="1142"/>
      <c r="X13" s="1143"/>
      <c r="Y13" s="1141">
        <f t="shared" ref="Y13" si="2">((AB12/$E$12)/COUNT(AB12:AB12))</f>
        <v>0</v>
      </c>
      <c r="Z13" s="1142"/>
      <c r="AA13" s="1142"/>
      <c r="AB13" s="1143"/>
      <c r="AC13" s="1141">
        <f t="shared" ref="AC13" si="3">((AF12/$E$12)/COUNT(AF12:AF12))</f>
        <v>0</v>
      </c>
      <c r="AD13" s="1142"/>
      <c r="AE13" s="1142"/>
      <c r="AF13" s="1143"/>
      <c r="AG13" s="497">
        <f>SUM(M13:AF13)</f>
        <v>0.17777777777777778</v>
      </c>
      <c r="AH13" s="509">
        <f>AVERAGE(AH12)</f>
        <v>0.17777777777777778</v>
      </c>
    </row>
    <row r="14" spans="1:34" ht="15">
      <c r="A14" s="439" t="s">
        <v>686</v>
      </c>
      <c r="B14" s="439" t="s">
        <v>687</v>
      </c>
    </row>
    <row r="15" spans="1:34" ht="15">
      <c r="A15" s="439">
        <v>2018</v>
      </c>
      <c r="B15" s="442">
        <f>M13</f>
        <v>0.17777777777777778</v>
      </c>
      <c r="Q15" s="295"/>
      <c r="AA15" s="441">
        <v>2018</v>
      </c>
      <c r="AB15" s="441">
        <v>2019</v>
      </c>
      <c r="AC15" s="441">
        <v>2020</v>
      </c>
      <c r="AD15" s="441">
        <v>2021</v>
      </c>
      <c r="AE15" s="441">
        <v>2022</v>
      </c>
      <c r="AF15" s="633"/>
    </row>
    <row r="16" spans="1:34" ht="15.75" customHeight="1">
      <c r="A16" s="490">
        <v>2019</v>
      </c>
      <c r="B16" s="514">
        <f>Q13</f>
        <v>0</v>
      </c>
      <c r="C16" s="490"/>
      <c r="D16" s="490"/>
      <c r="E16" s="490"/>
      <c r="F16" s="490"/>
      <c r="G16" s="490"/>
      <c r="H16" s="490"/>
      <c r="Q16" s="295"/>
      <c r="Y16" s="1006" t="s">
        <v>526</v>
      </c>
      <c r="Z16" s="1006"/>
      <c r="AA16" s="630" t="s">
        <v>961</v>
      </c>
      <c r="AB16" s="300" t="s">
        <v>962</v>
      </c>
      <c r="AC16" s="300" t="s">
        <v>963</v>
      </c>
      <c r="AD16" s="300" t="s">
        <v>964</v>
      </c>
      <c r="AE16" s="300" t="s">
        <v>965</v>
      </c>
      <c r="AF16" s="594"/>
    </row>
    <row r="17" spans="1:34" ht="15.75" customHeight="1">
      <c r="A17" s="490">
        <v>2020</v>
      </c>
      <c r="B17" s="514">
        <f>U13</f>
        <v>0</v>
      </c>
      <c r="C17" s="490"/>
      <c r="D17" s="490"/>
      <c r="E17" s="490"/>
      <c r="F17" s="490"/>
      <c r="G17" s="490"/>
      <c r="H17" s="490"/>
      <c r="Q17" s="295"/>
      <c r="Y17" s="1007" t="s">
        <v>525</v>
      </c>
      <c r="Z17" s="1007"/>
      <c r="AA17" s="299" t="s">
        <v>966</v>
      </c>
      <c r="AB17" s="631" t="s">
        <v>967</v>
      </c>
      <c r="AC17" s="299" t="s">
        <v>968</v>
      </c>
      <c r="AD17" s="299" t="s">
        <v>969</v>
      </c>
      <c r="AE17" s="299" t="s">
        <v>970</v>
      </c>
      <c r="AF17" s="594"/>
    </row>
    <row r="18" spans="1:34" ht="15.75" customHeight="1">
      <c r="A18" s="490">
        <v>2021</v>
      </c>
      <c r="B18" s="514">
        <f>Y13</f>
        <v>0</v>
      </c>
      <c r="C18" s="490"/>
      <c r="D18" s="490"/>
      <c r="E18" s="490"/>
      <c r="F18" s="490"/>
      <c r="G18" s="490"/>
      <c r="H18" s="490"/>
      <c r="Q18" s="295"/>
      <c r="Y18" s="1009" t="s">
        <v>524</v>
      </c>
      <c r="Z18" s="1009"/>
      <c r="AA18" s="632" t="s">
        <v>523</v>
      </c>
      <c r="AB18" s="298" t="s">
        <v>961</v>
      </c>
      <c r="AC18" s="298" t="s">
        <v>962</v>
      </c>
      <c r="AD18" s="298" t="s">
        <v>963</v>
      </c>
      <c r="AE18" s="298" t="s">
        <v>964</v>
      </c>
      <c r="AF18" s="594"/>
    </row>
    <row r="19" spans="1:34" ht="19.5" customHeight="1">
      <c r="A19" s="380">
        <v>2022</v>
      </c>
      <c r="B19" s="505">
        <f>AC13</f>
        <v>0</v>
      </c>
      <c r="C19" s="357"/>
      <c r="D19" s="1116"/>
      <c r="E19" s="1116"/>
      <c r="F19" s="1116"/>
      <c r="G19" s="1116"/>
      <c r="H19" s="1116"/>
      <c r="I19" s="1116"/>
      <c r="J19" s="1116"/>
      <c r="K19" s="1116"/>
      <c r="L19" s="1116"/>
      <c r="M19" s="1116"/>
      <c r="N19" s="1116"/>
      <c r="O19" s="1116"/>
      <c r="P19" s="1116"/>
      <c r="Q19" s="295"/>
    </row>
    <row r="20" spans="1:34" ht="19.5" customHeight="1">
      <c r="A20" s="380"/>
      <c r="B20" s="366"/>
      <c r="C20" s="358"/>
      <c r="D20" s="1116"/>
      <c r="E20" s="1116"/>
      <c r="F20" s="1116"/>
      <c r="G20" s="1116"/>
      <c r="H20" s="1116"/>
      <c r="I20" s="1116"/>
      <c r="J20" s="1116"/>
      <c r="K20" s="1116"/>
      <c r="L20" s="1116"/>
      <c r="M20" s="1116"/>
      <c r="N20" s="1116"/>
      <c r="O20" s="1116"/>
      <c r="P20" s="1116"/>
      <c r="Q20" s="295"/>
    </row>
    <row r="21" spans="1:34" ht="19.5" customHeight="1">
      <c r="A21" s="520"/>
      <c r="B21" s="446"/>
      <c r="C21" s="358"/>
      <c r="D21" s="1116"/>
      <c r="E21" s="1116"/>
      <c r="F21" s="1116"/>
      <c r="G21" s="1116"/>
      <c r="H21" s="1116"/>
      <c r="I21" s="1116"/>
      <c r="J21" s="1116"/>
      <c r="K21" s="1116"/>
      <c r="L21" s="1116"/>
      <c r="M21" s="1116"/>
      <c r="N21" s="1116"/>
      <c r="O21" s="1116"/>
      <c r="P21" s="1116"/>
      <c r="Q21" s="295"/>
    </row>
    <row r="22" spans="1:34" ht="19.5" customHeight="1">
      <c r="A22" s="410"/>
      <c r="B22" s="403"/>
      <c r="C22" s="358"/>
      <c r="D22" s="1116"/>
      <c r="E22" s="1116"/>
      <c r="F22" s="1116"/>
      <c r="G22" s="1116"/>
      <c r="H22" s="1116"/>
      <c r="I22" s="1116"/>
      <c r="J22" s="1116"/>
      <c r="K22" s="1116"/>
      <c r="L22" s="1116"/>
      <c r="M22" s="1116"/>
      <c r="N22" s="1116"/>
      <c r="O22" s="1116"/>
      <c r="P22" s="1116"/>
      <c r="Q22" s="295"/>
    </row>
    <row r="23" spans="1:34" ht="19.5" customHeight="1">
      <c r="A23" s="410"/>
      <c r="B23" s="403"/>
      <c r="C23" s="358"/>
      <c r="D23" s="1116"/>
      <c r="E23" s="1116"/>
      <c r="F23" s="1116"/>
      <c r="G23" s="1116"/>
      <c r="H23" s="1116"/>
      <c r="I23" s="1116"/>
      <c r="J23" s="1116"/>
      <c r="K23" s="1116"/>
      <c r="L23" s="1116"/>
      <c r="M23" s="1116"/>
      <c r="N23" s="1116"/>
      <c r="O23" s="1116"/>
      <c r="P23" s="1116"/>
      <c r="Q23" s="295"/>
    </row>
    <row r="24" spans="1:34" ht="19.5" customHeight="1">
      <c r="A24" s="410"/>
      <c r="B24" s="403"/>
      <c r="C24" s="358"/>
      <c r="D24" s="1116"/>
      <c r="E24" s="1116"/>
      <c r="F24" s="1116"/>
      <c r="G24" s="1116"/>
      <c r="H24" s="1116"/>
      <c r="I24" s="1116"/>
      <c r="J24" s="1116"/>
      <c r="K24" s="1116"/>
      <c r="L24" s="1116"/>
      <c r="M24" s="1116"/>
      <c r="N24" s="1116"/>
      <c r="O24" s="1116"/>
      <c r="P24" s="1116"/>
      <c r="Q24" s="295"/>
    </row>
    <row r="25" spans="1:34" ht="19.5" customHeight="1">
      <c r="A25" s="410"/>
      <c r="B25" s="403"/>
      <c r="C25" s="358"/>
      <c r="D25" s="1116"/>
      <c r="E25" s="1116"/>
      <c r="F25" s="1116"/>
      <c r="G25" s="1116"/>
      <c r="H25" s="1116"/>
      <c r="I25" s="1116"/>
      <c r="J25" s="1116"/>
      <c r="K25" s="1116"/>
      <c r="L25" s="1116"/>
      <c r="M25" s="1116"/>
      <c r="N25" s="1116"/>
      <c r="O25" s="1116"/>
      <c r="P25" s="1116"/>
      <c r="Q25" s="295"/>
    </row>
    <row r="26" spans="1:34" ht="19.5" customHeight="1">
      <c r="A26" s="410"/>
      <c r="B26" s="403"/>
      <c r="C26" s="358"/>
      <c r="D26" s="1116"/>
      <c r="E26" s="1116"/>
      <c r="F26" s="1116"/>
      <c r="G26" s="1116"/>
      <c r="H26" s="1116"/>
      <c r="I26" s="1116"/>
      <c r="J26" s="1116"/>
      <c r="K26" s="1116"/>
      <c r="L26" s="1116"/>
      <c r="M26" s="1116"/>
      <c r="N26" s="1116"/>
      <c r="O26" s="1116"/>
      <c r="P26" s="1116"/>
      <c r="Q26" s="295"/>
    </row>
    <row r="27" spans="1:34" ht="19.5" customHeight="1">
      <c r="A27" s="410"/>
      <c r="B27" s="403"/>
      <c r="C27" s="358"/>
      <c r="D27" s="1116"/>
      <c r="E27" s="1116"/>
      <c r="F27" s="1116"/>
      <c r="G27" s="1116"/>
      <c r="H27" s="1116"/>
      <c r="I27" s="1116"/>
      <c r="J27" s="1116"/>
      <c r="K27" s="1116"/>
      <c r="L27" s="1116"/>
      <c r="M27" s="1116"/>
      <c r="N27" s="1116"/>
      <c r="O27" s="1116"/>
      <c r="P27" s="1116"/>
      <c r="Q27" s="295"/>
    </row>
    <row r="28" spans="1:34" ht="19.5" customHeight="1">
      <c r="A28" s="410"/>
      <c r="B28" s="403"/>
      <c r="C28" s="358"/>
      <c r="D28" s="1116"/>
      <c r="E28" s="1116"/>
      <c r="F28" s="1116"/>
      <c r="G28" s="1116"/>
      <c r="H28" s="1116"/>
      <c r="I28" s="1116"/>
      <c r="J28" s="1116"/>
      <c r="K28" s="1116"/>
      <c r="L28" s="1116"/>
      <c r="M28" s="1116"/>
      <c r="N28" s="1116"/>
      <c r="O28" s="1116"/>
      <c r="P28" s="1116"/>
      <c r="Q28" s="295"/>
    </row>
    <row r="29" spans="1:34" ht="19.5" customHeight="1">
      <c r="A29" s="410"/>
      <c r="B29" s="403"/>
      <c r="C29" s="358"/>
      <c r="D29" s="1116"/>
      <c r="E29" s="1116"/>
      <c r="F29" s="1116"/>
      <c r="G29" s="1116"/>
      <c r="H29" s="1116"/>
      <c r="I29" s="1116"/>
      <c r="J29" s="1116"/>
      <c r="K29" s="1116"/>
      <c r="L29" s="1116"/>
      <c r="M29" s="1116"/>
      <c r="N29" s="1116"/>
      <c r="O29" s="1116"/>
      <c r="P29" s="1116"/>
      <c r="Q29" s="295"/>
    </row>
    <row r="30" spans="1:34" ht="19.5" customHeight="1">
      <c r="A30" s="410"/>
      <c r="B30" s="403"/>
      <c r="C30" s="358"/>
      <c r="D30" s="1116"/>
      <c r="E30" s="1116"/>
      <c r="F30" s="1116"/>
      <c r="G30" s="1116"/>
      <c r="H30" s="1116"/>
      <c r="I30" s="1116"/>
      <c r="J30" s="1116"/>
      <c r="K30" s="1116"/>
      <c r="L30" s="1116"/>
      <c r="M30" s="1116"/>
      <c r="N30" s="1116"/>
      <c r="O30" s="1116"/>
      <c r="P30" s="1116"/>
      <c r="Q30" s="295"/>
    </row>
    <row r="31" spans="1:34" ht="15">
      <c r="A31" s="1062" t="s">
        <v>608</v>
      </c>
      <c r="B31" s="1063"/>
      <c r="C31" s="1063"/>
      <c r="D31" s="1063"/>
      <c r="E31" s="1063"/>
      <c r="F31" s="1063"/>
      <c r="G31" s="1063"/>
      <c r="H31" s="1063"/>
      <c r="I31" s="1063"/>
      <c r="J31" s="1063"/>
      <c r="K31" s="1063"/>
      <c r="L31" s="1063"/>
      <c r="M31" s="1063"/>
      <c r="N31" s="1063"/>
      <c r="O31" s="1063"/>
      <c r="P31" s="1063"/>
      <c r="Q31" s="1063"/>
      <c r="R31" s="1063"/>
      <c r="S31" s="1063"/>
      <c r="T31" s="1063"/>
      <c r="U31" s="1063"/>
      <c r="V31" s="1063"/>
      <c r="W31" s="1063"/>
      <c r="X31" s="1063"/>
      <c r="Y31" s="1063"/>
      <c r="Z31" s="1063"/>
      <c r="AA31" s="1063"/>
      <c r="AB31" s="1063"/>
      <c r="AC31" s="1063"/>
      <c r="AD31" s="1063"/>
      <c r="AE31" s="1063"/>
      <c r="AF31" s="1063"/>
      <c r="AG31" s="1063"/>
      <c r="AH31" s="1063"/>
    </row>
    <row r="32" spans="1:34" ht="15" customHeight="1">
      <c r="A32" s="1012" t="s">
        <v>715</v>
      </c>
      <c r="B32" s="1013"/>
      <c r="C32" s="1325" t="s">
        <v>716</v>
      </c>
      <c r="D32" s="1325"/>
      <c r="E32" s="1325"/>
      <c r="F32" s="1325"/>
      <c r="G32" s="1325"/>
      <c r="H32" s="1325"/>
      <c r="I32" s="1325"/>
      <c r="J32" s="1325"/>
      <c r="K32" s="1325"/>
      <c r="L32" s="1325"/>
      <c r="M32" s="1325"/>
      <c r="N32" s="1325"/>
      <c r="O32" s="1325"/>
      <c r="P32" s="1325"/>
      <c r="Q32" s="1325"/>
      <c r="R32" s="1325"/>
      <c r="S32" s="1325"/>
      <c r="T32" s="1325"/>
      <c r="U32" s="1325"/>
      <c r="V32" s="1325"/>
      <c r="W32" s="1325"/>
      <c r="X32" s="1325"/>
      <c r="Y32" s="1325"/>
      <c r="Z32" s="1325"/>
      <c r="AA32" s="1325"/>
      <c r="AB32" s="1325"/>
      <c r="AC32" s="1325"/>
      <c r="AD32" s="1325"/>
      <c r="AE32" s="1325"/>
      <c r="AF32" s="1325"/>
      <c r="AG32" s="1325"/>
      <c r="AH32" s="1325"/>
    </row>
    <row r="33" spans="1:34" ht="15" customHeight="1">
      <c r="A33" s="1012"/>
      <c r="B33" s="1013"/>
      <c r="C33" s="1325"/>
      <c r="D33" s="1325"/>
      <c r="E33" s="1325"/>
      <c r="F33" s="1325"/>
      <c r="G33" s="1325"/>
      <c r="H33" s="1325"/>
      <c r="I33" s="1325"/>
      <c r="J33" s="1325"/>
      <c r="K33" s="1325"/>
      <c r="L33" s="1325"/>
      <c r="M33" s="1325"/>
      <c r="N33" s="1325"/>
      <c r="O33" s="1325"/>
      <c r="P33" s="1325"/>
      <c r="Q33" s="1325"/>
      <c r="R33" s="1325"/>
      <c r="S33" s="1325"/>
      <c r="T33" s="1325"/>
      <c r="U33" s="1325"/>
      <c r="V33" s="1325"/>
      <c r="W33" s="1325"/>
      <c r="X33" s="1325"/>
      <c r="Y33" s="1325"/>
      <c r="Z33" s="1325"/>
      <c r="AA33" s="1325"/>
      <c r="AB33" s="1325"/>
      <c r="AC33" s="1325"/>
      <c r="AD33" s="1325"/>
      <c r="AE33" s="1325"/>
      <c r="AF33" s="1325"/>
      <c r="AG33" s="1325"/>
      <c r="AH33" s="1325"/>
    </row>
    <row r="34" spans="1:34" ht="15" customHeight="1">
      <c r="A34" s="1012"/>
      <c r="B34" s="1013"/>
      <c r="C34" s="1325"/>
      <c r="D34" s="1325"/>
      <c r="E34" s="1325"/>
      <c r="F34" s="1325"/>
      <c r="G34" s="1325"/>
      <c r="H34" s="1325"/>
      <c r="I34" s="1325"/>
      <c r="J34" s="1325"/>
      <c r="K34" s="1325"/>
      <c r="L34" s="1325"/>
      <c r="M34" s="1325"/>
      <c r="N34" s="1325"/>
      <c r="O34" s="1325"/>
      <c r="P34" s="1325"/>
      <c r="Q34" s="1325"/>
      <c r="R34" s="1325"/>
      <c r="S34" s="1325"/>
      <c r="T34" s="1325"/>
      <c r="U34" s="1325"/>
      <c r="V34" s="1325"/>
      <c r="W34" s="1325"/>
      <c r="X34" s="1325"/>
      <c r="Y34" s="1325"/>
      <c r="Z34" s="1325"/>
      <c r="AA34" s="1325"/>
      <c r="AB34" s="1325"/>
      <c r="AC34" s="1325"/>
      <c r="AD34" s="1325"/>
      <c r="AE34" s="1325"/>
      <c r="AF34" s="1325"/>
      <c r="AG34" s="1325"/>
      <c r="AH34" s="1325"/>
    </row>
    <row r="35" spans="1:34" ht="15" customHeight="1">
      <c r="A35" s="1058" t="s">
        <v>520</v>
      </c>
      <c r="B35" s="1058"/>
      <c r="C35" s="1064" t="s">
        <v>717</v>
      </c>
      <c r="D35" s="1064"/>
      <c r="E35" s="1064"/>
      <c r="F35" s="1064"/>
      <c r="G35" s="1064"/>
      <c r="H35" s="1064"/>
      <c r="I35" s="1064"/>
      <c r="J35" s="1064"/>
      <c r="K35" s="1064"/>
      <c r="L35" s="1064"/>
      <c r="M35" s="1064"/>
      <c r="N35" s="1064"/>
      <c r="O35" s="1064"/>
      <c r="P35" s="1064"/>
      <c r="Q35" s="1064"/>
      <c r="R35" s="1064"/>
      <c r="S35" s="1064"/>
      <c r="T35" s="1064"/>
      <c r="U35" s="1064"/>
      <c r="V35" s="1064"/>
      <c r="W35" s="1064"/>
      <c r="X35" s="1064"/>
      <c r="Y35" s="1064"/>
      <c r="Z35" s="1064"/>
      <c r="AA35" s="1064"/>
      <c r="AB35" s="1064"/>
      <c r="AC35" s="1064"/>
      <c r="AD35" s="1064"/>
      <c r="AE35" s="1064"/>
      <c r="AF35" s="1064"/>
      <c r="AG35" s="1064"/>
      <c r="AH35" s="1064"/>
    </row>
    <row r="36" spans="1:34" ht="15" customHeight="1">
      <c r="A36" s="1058"/>
      <c r="B36" s="1058"/>
      <c r="C36" s="1064"/>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c r="AG36" s="1064"/>
      <c r="AH36" s="1064"/>
    </row>
    <row r="37" spans="1:34" ht="15" customHeight="1">
      <c r="A37" s="1058"/>
      <c r="B37" s="1058"/>
      <c r="C37" s="1064"/>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row>
    <row r="38" spans="1:34" ht="15" customHeight="1">
      <c r="A38" s="1058"/>
      <c r="B38" s="1058"/>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row>
    <row r="39" spans="1:34" ht="15" hidden="1" customHeight="1">
      <c r="A39" s="1058"/>
      <c r="B39" s="1058"/>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ht="15" hidden="1" customHeight="1">
      <c r="A40" s="1058"/>
      <c r="B40" s="1058"/>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row>
    <row r="41" spans="1:34" ht="15" hidden="1" customHeight="1">
      <c r="A41" s="1058"/>
      <c r="B41" s="1058"/>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row>
    <row r="42" spans="1:34" ht="15" hidden="1" customHeight="1">
      <c r="A42" s="1058"/>
      <c r="B42" s="1058"/>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row>
    <row r="43" spans="1:34" ht="15" hidden="1" customHeight="1">
      <c r="A43" s="1058"/>
      <c r="B43" s="1058"/>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row>
    <row r="44" spans="1:34" ht="15" hidden="1" customHeight="1">
      <c r="A44" s="1058"/>
      <c r="B44" s="1058"/>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row>
    <row r="45" spans="1:34" ht="15" hidden="1" customHeight="1">
      <c r="A45" s="1058"/>
      <c r="B45" s="1058"/>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ht="15" hidden="1" customHeight="1">
      <c r="A46" s="1058"/>
      <c r="B46" s="1058"/>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ht="15" hidden="1" customHeight="1">
      <c r="A47" s="1058"/>
      <c r="B47" s="1058"/>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ht="15" hidden="1" customHeight="1">
      <c r="A48" s="1058"/>
      <c r="B48" s="1058"/>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ht="15" hidden="1" customHeight="1">
      <c r="A49" s="1058"/>
      <c r="B49" s="1058"/>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0" spans="1:34" ht="15" customHeight="1">
      <c r="A50" s="1058" t="s">
        <v>702</v>
      </c>
      <c r="B50" s="1058"/>
      <c r="C50" s="1325" t="s">
        <v>718</v>
      </c>
      <c r="D50" s="1325"/>
      <c r="E50" s="1325"/>
      <c r="F50" s="1325"/>
      <c r="G50" s="1325"/>
      <c r="H50" s="1325"/>
      <c r="I50" s="1325"/>
      <c r="J50" s="1325"/>
      <c r="K50" s="1325"/>
      <c r="L50" s="1325"/>
      <c r="M50" s="1325"/>
      <c r="N50" s="1325"/>
      <c r="O50" s="1325"/>
      <c r="P50" s="1325"/>
      <c r="Q50" s="1325"/>
      <c r="R50" s="1325"/>
      <c r="S50" s="1325"/>
      <c r="T50" s="1325"/>
      <c r="U50" s="1325"/>
      <c r="V50" s="1325"/>
      <c r="W50" s="1325"/>
      <c r="X50" s="1325"/>
      <c r="Y50" s="1325"/>
      <c r="Z50" s="1325"/>
      <c r="AA50" s="1325"/>
      <c r="AB50" s="1325"/>
      <c r="AC50" s="1325"/>
      <c r="AD50" s="1325"/>
      <c r="AE50" s="1325"/>
      <c r="AF50" s="1325"/>
      <c r="AG50" s="1325"/>
      <c r="AH50" s="1325"/>
    </row>
    <row r="51" spans="1:34" ht="15" customHeight="1">
      <c r="A51" s="1058"/>
      <c r="B51" s="1058"/>
      <c r="C51" s="1325"/>
      <c r="D51" s="1325"/>
      <c r="E51" s="1325"/>
      <c r="F51" s="1325"/>
      <c r="G51" s="1325"/>
      <c r="H51" s="1325"/>
      <c r="I51" s="1325"/>
      <c r="J51" s="1325"/>
      <c r="K51" s="1325"/>
      <c r="L51" s="1325"/>
      <c r="M51" s="1325"/>
      <c r="N51" s="1325"/>
      <c r="O51" s="1325"/>
      <c r="P51" s="1325"/>
      <c r="Q51" s="1325"/>
      <c r="R51" s="1325"/>
      <c r="S51" s="1325"/>
      <c r="T51" s="1325"/>
      <c r="U51" s="1325"/>
      <c r="V51" s="1325"/>
      <c r="W51" s="1325"/>
      <c r="X51" s="1325"/>
      <c r="Y51" s="1325"/>
      <c r="Z51" s="1325"/>
      <c r="AA51" s="1325"/>
      <c r="AB51" s="1325"/>
      <c r="AC51" s="1325"/>
      <c r="AD51" s="1325"/>
      <c r="AE51" s="1325"/>
      <c r="AF51" s="1325"/>
      <c r="AG51" s="1325"/>
      <c r="AH51" s="1325"/>
    </row>
    <row r="52" spans="1:34" ht="15" customHeight="1">
      <c r="A52" s="1058"/>
      <c r="B52" s="1058"/>
      <c r="C52" s="1325"/>
      <c r="D52" s="1325"/>
      <c r="E52" s="1325"/>
      <c r="F52" s="1325"/>
      <c r="G52" s="1325"/>
      <c r="H52" s="1325"/>
      <c r="I52" s="1325"/>
      <c r="J52" s="1325"/>
      <c r="K52" s="1325"/>
      <c r="L52" s="1325"/>
      <c r="M52" s="1325"/>
      <c r="N52" s="1325"/>
      <c r="O52" s="1325"/>
      <c r="P52" s="1325"/>
      <c r="Q52" s="1325"/>
      <c r="R52" s="1325"/>
      <c r="S52" s="1325"/>
      <c r="T52" s="1325"/>
      <c r="U52" s="1325"/>
      <c r="V52" s="1325"/>
      <c r="W52" s="1325"/>
      <c r="X52" s="1325"/>
      <c r="Y52" s="1325"/>
      <c r="Z52" s="1325"/>
      <c r="AA52" s="1325"/>
      <c r="AB52" s="1325"/>
      <c r="AC52" s="1325"/>
      <c r="AD52" s="1325"/>
      <c r="AE52" s="1325"/>
      <c r="AF52" s="1325"/>
      <c r="AG52" s="1325"/>
      <c r="AH52" s="1325"/>
    </row>
    <row r="53" spans="1:34" ht="15">
      <c r="Q53" s="295"/>
    </row>
    <row r="54" spans="1:34" ht="15">
      <c r="Q54" s="295"/>
    </row>
    <row r="55" spans="1:34" s="297" customFormat="1" ht="15">
      <c r="A55" s="297" t="s">
        <v>256</v>
      </c>
    </row>
    <row r="56" spans="1:34" s="296" customFormat="1" ht="15">
      <c r="A56" s="296" t="s">
        <v>519</v>
      </c>
    </row>
    <row r="57" spans="1:34" ht="15" customHeight="1"/>
    <row r="58" spans="1:34" ht="15" customHeight="1"/>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sheetData>
  <mergeCells count="61">
    <mergeCell ref="Y16:Z16"/>
    <mergeCell ref="Y17:Z17"/>
    <mergeCell ref="Y18:Z18"/>
    <mergeCell ref="AC13:AF13"/>
    <mergeCell ref="A50:B52"/>
    <mergeCell ref="C50:AH52"/>
    <mergeCell ref="D19:P30"/>
    <mergeCell ref="A31:AH31"/>
    <mergeCell ref="A32:B34"/>
    <mergeCell ref="C32:AH34"/>
    <mergeCell ref="A35:B49"/>
    <mergeCell ref="C35:AH49"/>
    <mergeCell ref="M13:P13"/>
    <mergeCell ref="Q13:T13"/>
    <mergeCell ref="U13:X13"/>
    <mergeCell ref="Y13:AB13"/>
    <mergeCell ref="B12:D12"/>
    <mergeCell ref="E12:G12"/>
    <mergeCell ref="I12:J12"/>
    <mergeCell ref="K12:L12"/>
    <mergeCell ref="A13:L13"/>
    <mergeCell ref="AH10:AH11"/>
    <mergeCell ref="A10:D11"/>
    <mergeCell ref="E10:G11"/>
    <mergeCell ref="H10:H11"/>
    <mergeCell ref="I10:J11"/>
    <mergeCell ref="K10:L11"/>
    <mergeCell ref="M10:P10"/>
    <mergeCell ref="Q10:T10"/>
    <mergeCell ref="U10:X10"/>
    <mergeCell ref="Y10:AB10"/>
    <mergeCell ref="AC10:AF10"/>
    <mergeCell ref="AG10:AG11"/>
    <mergeCell ref="A7:D8"/>
    <mergeCell ref="E7:L8"/>
    <mergeCell ref="M7:T8"/>
    <mergeCell ref="U7:AH7"/>
    <mergeCell ref="AF8:AH8"/>
    <mergeCell ref="A9:D9"/>
    <mergeCell ref="E9:L9"/>
    <mergeCell ref="M9:T9"/>
    <mergeCell ref="AF9:AH9"/>
    <mergeCell ref="Y5:AB5"/>
    <mergeCell ref="AC5:AH5"/>
    <mergeCell ref="A6:D6"/>
    <mergeCell ref="E6:L6"/>
    <mergeCell ref="M6:P6"/>
    <mergeCell ref="Q6:T6"/>
    <mergeCell ref="U6:X6"/>
    <mergeCell ref="Y6:AB6"/>
    <mergeCell ref="AC6:AH6"/>
    <mergeCell ref="A5:D5"/>
    <mergeCell ref="E5:L5"/>
    <mergeCell ref="M5:P5"/>
    <mergeCell ref="Q5:T5"/>
    <mergeCell ref="U5:X5"/>
    <mergeCell ref="A1:AF1"/>
    <mergeCell ref="AG1:AH2"/>
    <mergeCell ref="A3:AF3"/>
    <mergeCell ref="AG3:AH3"/>
    <mergeCell ref="A4:AH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H119"/>
  <sheetViews>
    <sheetView showGridLines="0" topLeftCell="M6" zoomScale="49" zoomScaleNormal="49" workbookViewId="0">
      <selection activeCell="AF12" sqref="AF12"/>
    </sheetView>
  </sheetViews>
  <sheetFormatPr baseColWidth="10" defaultColWidth="0" defaultRowHeight="15" customHeight="1" zeroHeight="1"/>
  <cols>
    <col min="1" max="1" width="9.88671875" style="295" bestFit="1" customWidth="1"/>
    <col min="2" max="2" width="9.33203125" style="295" bestFit="1" customWidth="1"/>
    <col min="3" max="3" width="9.5546875" style="295" bestFit="1" customWidth="1"/>
    <col min="4" max="4" width="10.88671875" style="295" bestFit="1" customWidth="1"/>
    <col min="5" max="5" width="8.5546875" style="295" bestFit="1" customWidth="1"/>
    <col min="6" max="6" width="12.109375" style="295" customWidth="1"/>
    <col min="7" max="7" width="14.109375" style="295" customWidth="1"/>
    <col min="8" max="8" width="14.88671875" style="295" customWidth="1"/>
    <col min="9" max="9" width="10.5546875" style="295" bestFit="1" customWidth="1"/>
    <col min="10" max="10" width="11.88671875" style="295" customWidth="1"/>
    <col min="11" max="32" width="14.109375" style="295" customWidth="1"/>
    <col min="33" max="33" width="9" style="295" bestFit="1" customWidth="1"/>
    <col min="34" max="34" width="0" style="295" hidden="1" customWidth="1"/>
    <col min="35" max="16384" width="11.5546875" style="295" hidden="1"/>
  </cols>
  <sheetData>
    <row r="1" spans="1:32"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row>
    <row r="2" spans="1:32"/>
    <row r="3" spans="1:32"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row>
    <row r="4" spans="1:32" ht="44.25" customHeight="1">
      <c r="A4" s="951" t="str">
        <f>'[1]PLAN DE ACCION ESTRATEGICO'!A5</f>
        <v>Para 2022 la Universidad del Cauca, como  una institución de educación superior de carácter autónomo, comprometida con la paz, la educación y la equidad, será reconocida en el ámbito nacional e internacional por  una educación pública de calidad reflejada en la implementación de un modelo de gobernanza universitaria y un sistema de calidad integral, académico, Investigativo (innovación y emprendimiento) y de Interacción social  con pertinencia regional, comprometido  con un proyecto cultural en el posconflicto con  sostenibilidad económica y financiera.</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row>
    <row r="5" spans="1:32" ht="15" customHeight="1">
      <c r="A5" s="952" t="s">
        <v>1</v>
      </c>
      <c r="B5" s="952"/>
      <c r="C5" s="952"/>
      <c r="D5" s="952"/>
      <c r="E5" s="953" t="s">
        <v>2</v>
      </c>
      <c r="F5" s="953"/>
      <c r="G5" s="953"/>
      <c r="H5" s="953"/>
      <c r="I5" s="953"/>
      <c r="J5" s="953"/>
      <c r="K5" s="953"/>
      <c r="L5" s="953"/>
      <c r="M5" s="954" t="s">
        <v>3</v>
      </c>
      <c r="N5" s="954"/>
      <c r="O5" s="954"/>
      <c r="P5" s="954"/>
      <c r="Q5" s="955" t="s">
        <v>590</v>
      </c>
      <c r="R5" s="955"/>
      <c r="S5" s="955"/>
      <c r="T5" s="955"/>
      <c r="U5" s="956" t="s">
        <v>591</v>
      </c>
      <c r="V5" s="956"/>
      <c r="W5" s="956"/>
      <c r="X5" s="956"/>
      <c r="Y5" s="957" t="s">
        <v>5</v>
      </c>
      <c r="Z5" s="957"/>
      <c r="AA5" s="957"/>
      <c r="AB5" s="957"/>
      <c r="AC5" s="958" t="s">
        <v>6</v>
      </c>
      <c r="AD5" s="958"/>
      <c r="AE5" s="958"/>
      <c r="AF5" s="958"/>
    </row>
    <row r="6" spans="1:32" s="305" customFormat="1" ht="88.5" customHeight="1">
      <c r="A6" s="966" t="str">
        <f>'[1]PLAN DE ACCION ESTRATEGICO'!B5</f>
        <v>Excelencia Educativa</v>
      </c>
      <c r="B6" s="966"/>
      <c r="C6" s="966"/>
      <c r="D6" s="966"/>
      <c r="E6" s="967" t="str">
        <f>'[1]PLAN DE ACCION ESTRATEGICO'!C5</f>
        <v xml:space="preserve">Mejorar las condiciones para mantener una cultura de excelencia  académica, que permita la acreditación de los programas a través del empoderamiento,  el liderazgo y la gestión de la de la comunidad universitaria frente a  los cambios regionales, nacionales e internacionales. </v>
      </c>
      <c r="F6" s="967"/>
      <c r="G6" s="967"/>
      <c r="H6" s="967"/>
      <c r="I6" s="967"/>
      <c r="J6" s="967"/>
      <c r="K6" s="967"/>
      <c r="L6" s="967"/>
      <c r="M6" s="967" t="str">
        <f>'[1]PLAN DE ACCION ESTRATEGICO'!D5</f>
        <v>Sistema académico</v>
      </c>
      <c r="N6" s="967"/>
      <c r="O6" s="967"/>
      <c r="P6" s="967"/>
      <c r="Q6" s="968" t="str">
        <f>'[1]PLAN DE ACCION ESTRATEGICO'!Q5</f>
        <v xml:space="preserve">Los componentes pedagógicos  de las Licenciaturas que tiene la Universidad del Cauca no están integrados o correlacionados   </v>
      </c>
      <c r="R6" s="968"/>
      <c r="S6" s="968"/>
      <c r="T6" s="968"/>
      <c r="U6" s="968" t="str">
        <f>'[1]PLAN DE ACCION ESTRATEGICO'!T5</f>
        <v>No tener definidos criterios para promover una unidad pedagógica 
Falta de recursos financieros para construir y desarrollar un programa de unidad pedagógica</v>
      </c>
      <c r="V6" s="968"/>
      <c r="W6" s="968"/>
      <c r="X6" s="968"/>
      <c r="Y6" s="968" t="str">
        <f>'[1]PLAN DE ACCION ESTRATEGICO'!S5</f>
        <v>Inexistencia de directrices y proyectos concretos conducentes a tener las Licenciaturas con una unidad pedagógica</v>
      </c>
      <c r="Z6" s="968"/>
      <c r="AA6" s="968"/>
      <c r="AB6" s="968"/>
      <c r="AC6" s="968" t="s">
        <v>738</v>
      </c>
      <c r="AD6" s="968"/>
      <c r="AE6" s="968"/>
      <c r="AF6" s="968"/>
    </row>
    <row r="7" spans="1:32">
      <c r="A7" s="969" t="s">
        <v>7</v>
      </c>
      <c r="B7" s="969"/>
      <c r="C7" s="969"/>
      <c r="D7" s="969"/>
      <c r="E7" s="971" t="s">
        <v>8</v>
      </c>
      <c r="F7" s="971"/>
      <c r="G7" s="971"/>
      <c r="H7" s="971"/>
      <c r="I7" s="971"/>
      <c r="J7" s="971"/>
      <c r="K7" s="971"/>
      <c r="L7" s="971"/>
      <c r="M7" s="973" t="s">
        <v>12</v>
      </c>
      <c r="N7" s="973"/>
      <c r="O7" s="973"/>
      <c r="P7" s="973"/>
      <c r="Q7" s="973"/>
      <c r="R7" s="973"/>
      <c r="S7" s="973"/>
      <c r="T7" s="974"/>
      <c r="U7" s="977" t="s">
        <v>4</v>
      </c>
      <c r="V7" s="978"/>
      <c r="W7" s="978"/>
      <c r="X7" s="978"/>
      <c r="Y7" s="978"/>
      <c r="Z7" s="978"/>
      <c r="AA7" s="978"/>
      <c r="AB7" s="978"/>
      <c r="AC7" s="978"/>
      <c r="AD7" s="978"/>
      <c r="AE7" s="978"/>
      <c r="AF7" s="978"/>
    </row>
    <row r="8" spans="1:32" ht="38.25">
      <c r="A8" s="970"/>
      <c r="B8" s="970"/>
      <c r="C8" s="970"/>
      <c r="D8" s="970"/>
      <c r="E8" s="972"/>
      <c r="F8" s="972"/>
      <c r="G8" s="972"/>
      <c r="H8" s="972"/>
      <c r="I8" s="972"/>
      <c r="J8" s="972"/>
      <c r="K8" s="972"/>
      <c r="L8" s="972"/>
      <c r="M8" s="975"/>
      <c r="N8" s="975"/>
      <c r="O8" s="975"/>
      <c r="P8" s="975"/>
      <c r="Q8" s="975"/>
      <c r="R8" s="975"/>
      <c r="S8" s="975"/>
      <c r="T8" s="976"/>
      <c r="U8" s="557" t="s">
        <v>592</v>
      </c>
      <c r="V8" s="557" t="s">
        <v>593</v>
      </c>
      <c r="W8" s="557" t="s">
        <v>594</v>
      </c>
      <c r="X8" s="557" t="s">
        <v>595</v>
      </c>
      <c r="Y8" s="557" t="s">
        <v>596</v>
      </c>
      <c r="Z8" s="557" t="s">
        <v>597</v>
      </c>
      <c r="AA8" s="557" t="s">
        <v>598</v>
      </c>
      <c r="AB8" s="557" t="s">
        <v>599</v>
      </c>
      <c r="AC8" s="431" t="s">
        <v>600</v>
      </c>
      <c r="AD8" s="431" t="s">
        <v>601</v>
      </c>
      <c r="AE8" s="557" t="s">
        <v>602</v>
      </c>
      <c r="AF8" s="431" t="s">
        <v>603</v>
      </c>
    </row>
    <row r="9" spans="1:32" ht="38.25" customHeight="1">
      <c r="A9" s="959" t="str">
        <f>'[1]PLAN DE ACCION ESTRATEGICO'!U5</f>
        <v>Armonización de las mallas curriculares</v>
      </c>
      <c r="B9" s="959"/>
      <c r="C9" s="959"/>
      <c r="D9" s="959"/>
      <c r="E9" s="960" t="str">
        <f>'[1]PLAN DE ACCION ESTRATEGICO'!V5</f>
        <v>Unidad pedagógica de las licenciaturas</v>
      </c>
      <c r="F9" s="961"/>
      <c r="G9" s="961"/>
      <c r="H9" s="961"/>
      <c r="I9" s="961"/>
      <c r="J9" s="961"/>
      <c r="K9" s="961"/>
      <c r="L9" s="962"/>
      <c r="M9" s="963" t="s">
        <v>22</v>
      </c>
      <c r="N9" s="964"/>
      <c r="O9" s="964"/>
      <c r="P9" s="964"/>
      <c r="Q9" s="964"/>
      <c r="R9" s="964"/>
      <c r="S9" s="964"/>
      <c r="T9" s="965"/>
      <c r="U9" s="556"/>
      <c r="V9" s="548" t="s">
        <v>30</v>
      </c>
      <c r="W9" s="548" t="s">
        <v>30</v>
      </c>
      <c r="X9" s="548" t="s">
        <v>30</v>
      </c>
      <c r="Y9" s="552"/>
      <c r="Z9" s="548"/>
      <c r="AA9" s="548"/>
      <c r="AB9" s="548"/>
      <c r="AC9" s="556"/>
      <c r="AD9" s="552" t="s">
        <v>30</v>
      </c>
      <c r="AE9" s="548"/>
      <c r="AF9" s="548"/>
    </row>
    <row r="10" spans="1:32" s="301" customFormat="1" ht="15" customHeight="1">
      <c r="A10" s="981" t="s">
        <v>500</v>
      </c>
      <c r="B10" s="981"/>
      <c r="C10" s="981"/>
      <c r="D10" s="981"/>
      <c r="E10" s="982" t="s">
        <v>530</v>
      </c>
      <c r="F10" s="984" t="s">
        <v>10</v>
      </c>
      <c r="G10" s="985" t="s">
        <v>529</v>
      </c>
      <c r="H10" s="985"/>
      <c r="I10" s="986" t="s">
        <v>528</v>
      </c>
      <c r="J10" s="986"/>
      <c r="K10" s="987">
        <v>2018</v>
      </c>
      <c r="L10" s="988"/>
      <c r="M10" s="988"/>
      <c r="N10" s="988"/>
      <c r="O10" s="988">
        <v>2019</v>
      </c>
      <c r="P10" s="988"/>
      <c r="Q10" s="988"/>
      <c r="R10" s="988"/>
      <c r="S10" s="988">
        <v>2020</v>
      </c>
      <c r="T10" s="988"/>
      <c r="U10" s="988"/>
      <c r="V10" s="988"/>
      <c r="W10" s="988">
        <v>2021</v>
      </c>
      <c r="X10" s="988"/>
      <c r="Y10" s="988"/>
      <c r="Z10" s="988"/>
      <c r="AA10" s="988">
        <v>2022</v>
      </c>
      <c r="AB10" s="988"/>
      <c r="AC10" s="988"/>
      <c r="AD10" s="988"/>
      <c r="AE10" s="989" t="s">
        <v>534</v>
      </c>
      <c r="AF10" s="979" t="s">
        <v>607</v>
      </c>
    </row>
    <row r="11" spans="1:32" s="301" customFormat="1" ht="15" customHeight="1">
      <c r="A11" s="981"/>
      <c r="B11" s="981"/>
      <c r="C11" s="981"/>
      <c r="D11" s="981"/>
      <c r="E11" s="983"/>
      <c r="F11" s="984"/>
      <c r="G11" s="985"/>
      <c r="H11" s="985"/>
      <c r="I11" s="986"/>
      <c r="J11" s="986"/>
      <c r="K11" s="545" t="s">
        <v>23</v>
      </c>
      <c r="L11" s="545" t="s">
        <v>24</v>
      </c>
      <c r="M11" s="545" t="s">
        <v>25</v>
      </c>
      <c r="N11" s="545" t="s">
        <v>609</v>
      </c>
      <c r="O11" s="545" t="s">
        <v>23</v>
      </c>
      <c r="P11" s="545" t="s">
        <v>24</v>
      </c>
      <c r="Q11" s="545" t="s">
        <v>25</v>
      </c>
      <c r="R11" s="545" t="s">
        <v>609</v>
      </c>
      <c r="S11" s="545" t="s">
        <v>23</v>
      </c>
      <c r="T11" s="545" t="s">
        <v>24</v>
      </c>
      <c r="U11" s="545" t="s">
        <v>25</v>
      </c>
      <c r="V11" s="545" t="s">
        <v>609</v>
      </c>
      <c r="W11" s="545" t="s">
        <v>23</v>
      </c>
      <c r="X11" s="545" t="s">
        <v>24</v>
      </c>
      <c r="Y11" s="545" t="s">
        <v>25</v>
      </c>
      <c r="Z11" s="545" t="s">
        <v>609</v>
      </c>
      <c r="AA11" s="545" t="s">
        <v>23</v>
      </c>
      <c r="AB11" s="545" t="s">
        <v>24</v>
      </c>
      <c r="AC11" s="545" t="s">
        <v>25</v>
      </c>
      <c r="AD11" s="549" t="s">
        <v>609</v>
      </c>
      <c r="AE11" s="989"/>
      <c r="AF11" s="980"/>
    </row>
    <row r="12" spans="1:32" s="301" customFormat="1" ht="114" customHeight="1">
      <c r="A12" s="1000" t="s">
        <v>739</v>
      </c>
      <c r="B12" s="1002" t="s">
        <v>402</v>
      </c>
      <c r="C12" s="1003"/>
      <c r="D12" s="1000"/>
      <c r="E12" s="555">
        <f>'[1]PLAN DE ACCION ESTRATEGICO'!Z5</f>
        <v>1</v>
      </c>
      <c r="F12" s="548" t="str">
        <f>'[1]PLAN DE ACCION ESTRATEGICO'!Y5</f>
        <v>No.</v>
      </c>
      <c r="G12" s="990" t="str">
        <f>'[1]PLAN DE ACCION ESTRATEGICO'!X5</f>
        <v xml:space="preserve">Documento diagnóstico que contenga los Lineamientos de las líneas de trabajo a implementar en el proyecto. 
</v>
      </c>
      <c r="H12" s="991"/>
      <c r="I12" s="992" t="str">
        <f>'[1]PLAN DE ACCION ESTRATEGICO'!BJ5</f>
        <v>Documento diagnóstico</v>
      </c>
      <c r="J12" s="993"/>
      <c r="K12" s="559">
        <f>'[1]PLAN DE ACCION ESTRATEGICO'!AR5</f>
        <v>0</v>
      </c>
      <c r="L12" s="559">
        <f>'[1]PLAN DE ACCION ESTRATEGICO'!AS5</f>
        <v>0</v>
      </c>
      <c r="M12" s="559">
        <f>'[1]PLAN DE ACCION ESTRATEGICO'!AT5</f>
        <v>1</v>
      </c>
      <c r="N12" s="560">
        <f>SUM(K12:M12)</f>
        <v>1</v>
      </c>
      <c r="O12" s="559">
        <f>'[1]PLAN DE ACCION ESTRATEGICO'!AU5</f>
        <v>0</v>
      </c>
      <c r="P12" s="559">
        <f>'[1]PLAN DE ACCION ESTRATEGICO'!AV5</f>
        <v>0</v>
      </c>
      <c r="Q12" s="559">
        <f>'[1]PLAN DE ACCION ESTRATEGICO'!AW5</f>
        <v>0</v>
      </c>
      <c r="R12" s="560">
        <f>SUM(O12:Q12)</f>
        <v>0</v>
      </c>
      <c r="S12" s="559">
        <f>'[1]PLAN DE ACCION ESTRATEGICO'!AX5</f>
        <v>0</v>
      </c>
      <c r="T12" s="559">
        <f>'[1]PLAN DE ACCION ESTRATEGICO'!AY5</f>
        <v>0</v>
      </c>
      <c r="U12" s="559">
        <f>'[1]PLAN DE ACCION ESTRATEGICO'!AZ5</f>
        <v>0</v>
      </c>
      <c r="V12" s="560">
        <f>SUM(S12:U12)</f>
        <v>0</v>
      </c>
      <c r="W12" s="559">
        <f>'[1]PLAN DE ACCION ESTRATEGICO'!BA5</f>
        <v>0</v>
      </c>
      <c r="X12" s="559">
        <f>'[1]PLAN DE ACCION ESTRATEGICO'!BB5</f>
        <v>0</v>
      </c>
      <c r="Y12" s="559">
        <f>'[1]PLAN DE ACCION ESTRATEGICO'!BC5</f>
        <v>0</v>
      </c>
      <c r="Z12" s="560">
        <f>SUM(W12:Y12)</f>
        <v>0</v>
      </c>
      <c r="AA12" s="559">
        <f>'[1]PLAN DE ACCION ESTRATEGICO'!BD5</f>
        <v>0</v>
      </c>
      <c r="AB12" s="559">
        <f>'[1]PLAN DE ACCION ESTRATEGICO'!BE5</f>
        <v>0</v>
      </c>
      <c r="AC12" s="559">
        <f>'[1]PLAN DE ACCION ESTRATEGICO'!BF5</f>
        <v>0</v>
      </c>
      <c r="AD12" s="559">
        <f>SUM(AA12:AC12)</f>
        <v>0</v>
      </c>
      <c r="AE12" s="561">
        <f>+N12+R12+V12+Z12+AD12</f>
        <v>1</v>
      </c>
      <c r="AF12" s="562">
        <f>AE12/E12</f>
        <v>1</v>
      </c>
    </row>
    <row r="13" spans="1:32" s="301" customFormat="1" ht="110.25" customHeight="1">
      <c r="A13" s="1001"/>
      <c r="B13" s="1004"/>
      <c r="C13" s="1005"/>
      <c r="D13" s="1001"/>
      <c r="E13" s="555">
        <f>'[1]PLAN DE ACCION ESTRATEGICO'!Z6</f>
        <v>1</v>
      </c>
      <c r="F13" s="548" t="str">
        <f>'[1]PLAN DE ACCION ESTRATEGICO'!Y6</f>
        <v>No</v>
      </c>
      <c r="G13" s="990" t="str">
        <f>'[1]PLAN DE ACCION ESTRATEGICO'!X6</f>
        <v>Acto administrativo aprobación Consejo Académico Lineamientos de diseño curricular Licenciaturas Universidad del Cauca</v>
      </c>
      <c r="H13" s="991"/>
      <c r="I13" s="992" t="str">
        <f>'[1]PLAN DE ACCION ESTRATEGICO'!BJ6</f>
        <v>Resolución del Consejo Académico</v>
      </c>
      <c r="J13" s="993"/>
      <c r="K13" s="559">
        <f>'[1]PLAN DE ACCION ESTRATEGICO'!AR6</f>
        <v>0</v>
      </c>
      <c r="L13" s="559">
        <f>'[1]PLAN DE ACCION ESTRATEGICO'!AS6</f>
        <v>0</v>
      </c>
      <c r="M13" s="559">
        <f>'[1]PLAN DE ACCION ESTRATEGICO'!AT6</f>
        <v>0</v>
      </c>
      <c r="N13" s="560">
        <f t="shared" ref="N13:N16" si="0">SUM(K13:M13)</f>
        <v>0</v>
      </c>
      <c r="O13" s="559">
        <f>'[1]PLAN DE ACCION ESTRATEGICO'!AU6</f>
        <v>0</v>
      </c>
      <c r="P13" s="559">
        <f>'[1]PLAN DE ACCION ESTRATEGICO'!AV6</f>
        <v>0</v>
      </c>
      <c r="Q13" s="559">
        <f>'[1]PLAN DE ACCION ESTRATEGICO'!AW6</f>
        <v>0</v>
      </c>
      <c r="R13" s="560">
        <f t="shared" ref="R13:R16" si="1">SUM(O13:Q13)</f>
        <v>0</v>
      </c>
      <c r="S13" s="559">
        <f>'[1]PLAN DE ACCION ESTRATEGICO'!AX6</f>
        <v>0</v>
      </c>
      <c r="T13" s="559">
        <f>'[1]PLAN DE ACCION ESTRATEGICO'!AY6</f>
        <v>0</v>
      </c>
      <c r="U13" s="559">
        <f>'[1]PLAN DE ACCION ESTRATEGICO'!AZ6</f>
        <v>0</v>
      </c>
      <c r="V13" s="560">
        <f t="shared" ref="V13:V16" si="2">SUM(S13:U13)</f>
        <v>0</v>
      </c>
      <c r="W13" s="559">
        <f>'[1]PLAN DE ACCION ESTRATEGICO'!BA6</f>
        <v>0</v>
      </c>
      <c r="X13" s="559">
        <f>'[1]PLAN DE ACCION ESTRATEGICO'!BB6</f>
        <v>0</v>
      </c>
      <c r="Y13" s="559">
        <f>'[1]PLAN DE ACCION ESTRATEGICO'!BC6</f>
        <v>0</v>
      </c>
      <c r="Z13" s="560">
        <f t="shared" ref="Z13:Z16" si="3">SUM(W13:Y13)</f>
        <v>0</v>
      </c>
      <c r="AA13" s="559">
        <f>'[1]PLAN DE ACCION ESTRATEGICO'!BD6</f>
        <v>0</v>
      </c>
      <c r="AB13" s="559">
        <f>'[1]PLAN DE ACCION ESTRATEGICO'!BE6</f>
        <v>0</v>
      </c>
      <c r="AC13" s="559">
        <f>'[1]PLAN DE ACCION ESTRATEGICO'!BF6</f>
        <v>0</v>
      </c>
      <c r="AD13" s="559">
        <f t="shared" ref="AD13:AD16" si="4">SUM(AA13:AC13)</f>
        <v>0</v>
      </c>
      <c r="AE13" s="561">
        <f t="shared" ref="AE13:AE16" si="5">+N13+R13+V13+Z13+AD13</f>
        <v>0</v>
      </c>
      <c r="AF13" s="562">
        <f t="shared" ref="AF13:AF16" si="6">AE13/E13</f>
        <v>0</v>
      </c>
    </row>
    <row r="14" spans="1:32" s="301" customFormat="1" ht="65.45" customHeight="1">
      <c r="A14" s="1001"/>
      <c r="B14" s="1004"/>
      <c r="C14" s="1005"/>
      <c r="D14" s="1001"/>
      <c r="E14" s="555">
        <f>'[1]PLAN DE ACCION ESTRATEGICO'!Z7</f>
        <v>300</v>
      </c>
      <c r="F14" s="548" t="str">
        <f>'[1]PLAN DE ACCION ESTRATEGICO'!Y7</f>
        <v>No</v>
      </c>
      <c r="G14" s="990" t="str">
        <f>'[1]PLAN DE ACCION ESTRATEGICO'!X7</f>
        <v xml:space="preserve">Estudiantes de Licenciatura que ingresaron a la Universidad del Cauca en 2019 obtienen nivel B1 en saber pro en Inglés </v>
      </c>
      <c r="H14" s="991"/>
      <c r="I14" s="992" t="str">
        <f>'[1]PLAN DE ACCION ESTRATEGICO'!BJ7</f>
        <v>Prueba interna construida e implementada por PFI
Resultados prueba Saber PRO de estudiantes que ingresaron en 2019</v>
      </c>
      <c r="J14" s="993"/>
      <c r="K14" s="559">
        <f>'[1]PLAN DE ACCION ESTRATEGICO'!AR7</f>
        <v>0</v>
      </c>
      <c r="L14" s="559">
        <f>'[1]PLAN DE ACCION ESTRATEGICO'!AS7</f>
        <v>0</v>
      </c>
      <c r="M14" s="559">
        <f>'[1]PLAN DE ACCION ESTRATEGICO'!AT7</f>
        <v>0</v>
      </c>
      <c r="N14" s="560">
        <f t="shared" si="0"/>
        <v>0</v>
      </c>
      <c r="O14" s="559">
        <f>'[1]PLAN DE ACCION ESTRATEGICO'!AU7</f>
        <v>0</v>
      </c>
      <c r="P14" s="559">
        <f>'[1]PLAN DE ACCION ESTRATEGICO'!AV7</f>
        <v>0</v>
      </c>
      <c r="Q14" s="559">
        <f>'[1]PLAN DE ACCION ESTRATEGICO'!AW7</f>
        <v>0</v>
      </c>
      <c r="R14" s="560">
        <f t="shared" si="1"/>
        <v>0</v>
      </c>
      <c r="S14" s="559">
        <f>'[1]PLAN DE ACCION ESTRATEGICO'!AX7</f>
        <v>0</v>
      </c>
      <c r="T14" s="559">
        <f>'[1]PLAN DE ACCION ESTRATEGICO'!AY7</f>
        <v>0</v>
      </c>
      <c r="U14" s="559">
        <f>'[1]PLAN DE ACCION ESTRATEGICO'!AZ7</f>
        <v>0</v>
      </c>
      <c r="V14" s="560">
        <f t="shared" si="2"/>
        <v>0</v>
      </c>
      <c r="W14" s="559">
        <f>'[1]PLAN DE ACCION ESTRATEGICO'!BA7</f>
        <v>0</v>
      </c>
      <c r="X14" s="559">
        <f>'[1]PLAN DE ACCION ESTRATEGICO'!BB7</f>
        <v>0</v>
      </c>
      <c r="Y14" s="559">
        <f>'[1]PLAN DE ACCION ESTRATEGICO'!BC7</f>
        <v>0</v>
      </c>
      <c r="Z14" s="560">
        <f t="shared" si="3"/>
        <v>0</v>
      </c>
      <c r="AA14" s="559">
        <f>'[1]PLAN DE ACCION ESTRATEGICO'!BD7</f>
        <v>0</v>
      </c>
      <c r="AB14" s="559">
        <f>'[1]PLAN DE ACCION ESTRATEGICO'!BE7</f>
        <v>0</v>
      </c>
      <c r="AC14" s="559">
        <f>'[1]PLAN DE ACCION ESTRATEGICO'!BF7</f>
        <v>0</v>
      </c>
      <c r="AD14" s="559">
        <f t="shared" si="4"/>
        <v>0</v>
      </c>
      <c r="AE14" s="561">
        <f t="shared" si="5"/>
        <v>0</v>
      </c>
      <c r="AF14" s="562">
        <f t="shared" si="6"/>
        <v>0</v>
      </c>
    </row>
    <row r="15" spans="1:32" s="301" customFormat="1" ht="94.35" customHeight="1">
      <c r="A15" s="1001"/>
      <c r="B15" s="1004"/>
      <c r="C15" s="1005"/>
      <c r="D15" s="1001"/>
      <c r="E15" s="555">
        <f>'[1]PLAN DE ACCION ESTRATEGICO'!Z8</f>
        <v>36</v>
      </c>
      <c r="F15" s="548" t="str">
        <f>'[1]PLAN DE ACCION ESTRATEGICO'!Y8</f>
        <v>No</v>
      </c>
      <c r="G15" s="990" t="str">
        <f>'[1]PLAN DE ACCION ESTRATEGICO'!X8</f>
        <v>Convenios entre la Universidad del Cauca y entidades  Territoriales, Locales, Regionales y Nacionales para facilitar la práctica pedagógica de los licenciados en formación (1 por Licenciatura por cada año, a cinco años)</v>
      </c>
      <c r="H15" s="991"/>
      <c r="I15" s="992" t="str">
        <f>'[1]PLAN DE ACCION ESTRATEGICO'!BJ8</f>
        <v>Convenio firmado</v>
      </c>
      <c r="J15" s="993"/>
      <c r="K15" s="559">
        <f>'[1]PLAN DE ACCION ESTRATEGICO'!AR8</f>
        <v>0</v>
      </c>
      <c r="L15" s="559">
        <f>'[1]PLAN DE ACCION ESTRATEGICO'!AS8</f>
        <v>0</v>
      </c>
      <c r="M15" s="559">
        <f>'[1]PLAN DE ACCION ESTRATEGICO'!AT8</f>
        <v>0</v>
      </c>
      <c r="N15" s="560">
        <f t="shared" si="0"/>
        <v>0</v>
      </c>
      <c r="O15" s="559">
        <f>'[1]PLAN DE ACCION ESTRATEGICO'!AU8</f>
        <v>0</v>
      </c>
      <c r="P15" s="559">
        <f>'[1]PLAN DE ACCION ESTRATEGICO'!AV8</f>
        <v>0</v>
      </c>
      <c r="Q15" s="559">
        <f>'[1]PLAN DE ACCION ESTRATEGICO'!AW8</f>
        <v>0</v>
      </c>
      <c r="R15" s="560">
        <f t="shared" si="1"/>
        <v>0</v>
      </c>
      <c r="S15" s="559">
        <f>'[1]PLAN DE ACCION ESTRATEGICO'!AX8</f>
        <v>0</v>
      </c>
      <c r="T15" s="559">
        <f>'[1]PLAN DE ACCION ESTRATEGICO'!AY8</f>
        <v>0</v>
      </c>
      <c r="U15" s="559">
        <f>'[1]PLAN DE ACCION ESTRATEGICO'!AZ8</f>
        <v>0</v>
      </c>
      <c r="V15" s="560">
        <f t="shared" si="2"/>
        <v>0</v>
      </c>
      <c r="W15" s="559">
        <f>'[1]PLAN DE ACCION ESTRATEGICO'!BA8</f>
        <v>0</v>
      </c>
      <c r="X15" s="559">
        <f>'[1]PLAN DE ACCION ESTRATEGICO'!BB8</f>
        <v>0</v>
      </c>
      <c r="Y15" s="559">
        <f>'[1]PLAN DE ACCION ESTRATEGICO'!BC8</f>
        <v>0</v>
      </c>
      <c r="Z15" s="560">
        <f t="shared" si="3"/>
        <v>0</v>
      </c>
      <c r="AA15" s="559">
        <f>'[1]PLAN DE ACCION ESTRATEGICO'!BD8</f>
        <v>0</v>
      </c>
      <c r="AB15" s="559">
        <f>'[1]PLAN DE ACCION ESTRATEGICO'!BE8</f>
        <v>0</v>
      </c>
      <c r="AC15" s="559">
        <f>'[1]PLAN DE ACCION ESTRATEGICO'!BF8</f>
        <v>0</v>
      </c>
      <c r="AD15" s="559"/>
      <c r="AE15" s="561"/>
      <c r="AF15" s="562">
        <f t="shared" si="6"/>
        <v>0</v>
      </c>
    </row>
    <row r="16" spans="1:32" s="301" customFormat="1" ht="157.5" customHeight="1">
      <c r="A16" s="962"/>
      <c r="B16" s="960"/>
      <c r="C16" s="961"/>
      <c r="D16" s="962"/>
      <c r="E16" s="555">
        <f>'[1]PLAN DE ACCION ESTRATEGICO'!Z9</f>
        <v>1</v>
      </c>
      <c r="F16" s="548" t="str">
        <f>'[1]PLAN DE ACCION ESTRATEGICO'!Y9</f>
        <v>No</v>
      </c>
      <c r="G16" s="990" t="str">
        <f>'[1]PLAN DE ACCION ESTRATEGICO'!X9</f>
        <v>Grupo de investigación interdisciplinar reconocido y clasificado en C en Colciencias</v>
      </c>
      <c r="H16" s="991"/>
      <c r="I16" s="992" t="str">
        <f>'[1]PLAN DE ACCION ESTRATEGICO'!BJ9</f>
        <v>Publicación de resultados Colciencias</v>
      </c>
      <c r="J16" s="993"/>
      <c r="K16" s="559">
        <f>'[1]PLAN DE ACCION ESTRATEGICO'!AR9</f>
        <v>0</v>
      </c>
      <c r="L16" s="559">
        <f>'[1]PLAN DE ACCION ESTRATEGICO'!AS9</f>
        <v>0</v>
      </c>
      <c r="M16" s="559">
        <f>'[1]PLAN DE ACCION ESTRATEGICO'!AT9</f>
        <v>0</v>
      </c>
      <c r="N16" s="560">
        <f t="shared" si="0"/>
        <v>0</v>
      </c>
      <c r="O16" s="559">
        <f>'[1]PLAN DE ACCION ESTRATEGICO'!AU9</f>
        <v>0</v>
      </c>
      <c r="P16" s="559">
        <f>'[1]PLAN DE ACCION ESTRATEGICO'!AV9</f>
        <v>0</v>
      </c>
      <c r="Q16" s="559">
        <f>'[1]PLAN DE ACCION ESTRATEGICO'!AW9</f>
        <v>0</v>
      </c>
      <c r="R16" s="560">
        <f t="shared" si="1"/>
        <v>0</v>
      </c>
      <c r="S16" s="559">
        <f>'[1]PLAN DE ACCION ESTRATEGICO'!AX9</f>
        <v>0</v>
      </c>
      <c r="T16" s="559">
        <f>'[1]PLAN DE ACCION ESTRATEGICO'!AY9</f>
        <v>0</v>
      </c>
      <c r="U16" s="559">
        <f>'[1]PLAN DE ACCION ESTRATEGICO'!AZ9</f>
        <v>0</v>
      </c>
      <c r="V16" s="560">
        <f t="shared" si="2"/>
        <v>0</v>
      </c>
      <c r="W16" s="559">
        <f>'[1]PLAN DE ACCION ESTRATEGICO'!BA9</f>
        <v>0</v>
      </c>
      <c r="X16" s="559">
        <f>'[1]PLAN DE ACCION ESTRATEGICO'!BB9</f>
        <v>0</v>
      </c>
      <c r="Y16" s="559">
        <f>'[1]PLAN DE ACCION ESTRATEGICO'!BC9</f>
        <v>0</v>
      </c>
      <c r="Z16" s="560">
        <f t="shared" si="3"/>
        <v>0</v>
      </c>
      <c r="AA16" s="559">
        <f>'[1]PLAN DE ACCION ESTRATEGICO'!BD9</f>
        <v>0</v>
      </c>
      <c r="AB16" s="559">
        <f>'[1]PLAN DE ACCION ESTRATEGICO'!BE9</f>
        <v>0</v>
      </c>
      <c r="AC16" s="559">
        <f>'[1]PLAN DE ACCION ESTRATEGICO'!BF9</f>
        <v>0</v>
      </c>
      <c r="AD16" s="559">
        <f t="shared" si="4"/>
        <v>0</v>
      </c>
      <c r="AE16" s="561">
        <f t="shared" si="5"/>
        <v>0</v>
      </c>
      <c r="AF16" s="562">
        <f t="shared" si="6"/>
        <v>0</v>
      </c>
    </row>
    <row r="17" spans="1:32" s="301" customFormat="1" ht="19.5">
      <c r="A17" s="994" t="s">
        <v>527</v>
      </c>
      <c r="B17" s="995"/>
      <c r="C17" s="995"/>
      <c r="D17" s="995"/>
      <c r="E17" s="995"/>
      <c r="F17" s="995"/>
      <c r="G17" s="995"/>
      <c r="H17" s="995"/>
      <c r="I17" s="995"/>
      <c r="J17" s="996"/>
      <c r="K17" s="997">
        <f>((N12/$E$12)+(N13/$E$13)+(N14/$E$14)+($N$15/$E$15)+(N16/$E$16))/COUNT(N12:N16)</f>
        <v>0.2</v>
      </c>
      <c r="L17" s="998"/>
      <c r="M17" s="998"/>
      <c r="N17" s="999"/>
      <c r="O17" s="997">
        <f t="shared" ref="O17" si="7">((R12/$E$12)+(R13/$E$13)+(R14/$E$14)+($N$15/$E$15)+(R16/$E$16))/COUNT(R12:R16)</f>
        <v>0</v>
      </c>
      <c r="P17" s="998"/>
      <c r="Q17" s="998"/>
      <c r="R17" s="999"/>
      <c r="S17" s="997">
        <f t="shared" ref="S17" si="8">((V12/$E$12)+(V13/$E$13)+(V14/$E$14)+($N$15/$E$15)+(V16/$E$16))/COUNT(V12:V16)</f>
        <v>0</v>
      </c>
      <c r="T17" s="998"/>
      <c r="U17" s="998"/>
      <c r="V17" s="999"/>
      <c r="W17" s="997">
        <f t="shared" ref="W17" si="9">((Z12/$E$12)+(Z13/$E$13)+(Z14/$E$14)+($N$15/$E$15)+(Z16/$E$16))/COUNT(Z12:Z16)</f>
        <v>0</v>
      </c>
      <c r="X17" s="998"/>
      <c r="Y17" s="998"/>
      <c r="Z17" s="999"/>
      <c r="AA17" s="997">
        <f t="shared" ref="AA17" si="10">((AD12/$E$12)+(AD13/$E$13)+(AD14/$E$14)+($N$15/$E$15)+(AD16/$E$16))/COUNT(AD12:AD16)</f>
        <v>0</v>
      </c>
      <c r="AB17" s="998"/>
      <c r="AC17" s="998"/>
      <c r="AD17" s="999"/>
      <c r="AE17" s="563">
        <f>SUM(K17:AD17)</f>
        <v>0.2</v>
      </c>
      <c r="AF17" s="564">
        <f>AVERAGE(AF12:AF16)</f>
        <v>0.2</v>
      </c>
    </row>
    <row r="18" spans="1:32" ht="19.5">
      <c r="A18" s="436"/>
      <c r="B18" s="436"/>
      <c r="C18" s="436"/>
      <c r="D18" s="436"/>
      <c r="E18" s="437"/>
      <c r="F18" s="437"/>
      <c r="G18" s="437"/>
      <c r="H18" s="437"/>
      <c r="I18" s="437"/>
      <c r="J18" s="437"/>
      <c r="L18" s="437"/>
      <c r="M18" s="437"/>
      <c r="N18" s="437"/>
      <c r="O18" s="437"/>
      <c r="P18" s="437"/>
      <c r="Q18" s="437"/>
      <c r="R18" s="437"/>
      <c r="S18" s="437"/>
      <c r="T18" s="437"/>
      <c r="U18" s="437"/>
      <c r="V18" s="437"/>
      <c r="W18" s="437"/>
      <c r="X18" s="437"/>
      <c r="Y18" s="437"/>
      <c r="Z18" s="437"/>
      <c r="AA18" s="437"/>
      <c r="AB18" s="437"/>
      <c r="AC18" s="437"/>
      <c r="AD18" s="437"/>
      <c r="AE18" s="438"/>
      <c r="AF18" s="438"/>
    </row>
    <row r="19" spans="1:32">
      <c r="A19" s="439"/>
      <c r="B19" s="439"/>
      <c r="C19" s="439"/>
      <c r="D19" s="439"/>
    </row>
    <row r="20" spans="1:32" ht="15" customHeight="1">
      <c r="A20" s="439"/>
      <c r="B20" s="439" t="s">
        <v>627</v>
      </c>
      <c r="C20" s="439" t="s">
        <v>628</v>
      </c>
      <c r="D20" s="439"/>
      <c r="AB20" s="441">
        <v>2018</v>
      </c>
      <c r="AC20" s="441">
        <v>2019</v>
      </c>
      <c r="AD20" s="441">
        <v>2020</v>
      </c>
      <c r="AE20" s="441">
        <v>2021</v>
      </c>
      <c r="AF20" s="441">
        <v>2022</v>
      </c>
    </row>
    <row r="21" spans="1:32">
      <c r="A21" s="439"/>
      <c r="B21" s="439">
        <v>2018</v>
      </c>
      <c r="C21" s="442">
        <f>K17</f>
        <v>0.2</v>
      </c>
      <c r="D21" s="439"/>
      <c r="Z21" s="1006" t="s">
        <v>526</v>
      </c>
      <c r="AA21" s="1006"/>
      <c r="AB21" s="630" t="s">
        <v>961</v>
      </c>
      <c r="AC21" s="300" t="s">
        <v>962</v>
      </c>
      <c r="AD21" s="300" t="s">
        <v>963</v>
      </c>
      <c r="AE21" s="300" t="s">
        <v>964</v>
      </c>
      <c r="AF21" s="300" t="s">
        <v>965</v>
      </c>
    </row>
    <row r="22" spans="1:32" ht="15" customHeight="1">
      <c r="A22" s="439"/>
      <c r="B22" s="439">
        <v>2019</v>
      </c>
      <c r="C22" s="442">
        <f>O17</f>
        <v>0</v>
      </c>
      <c r="D22" s="439"/>
      <c r="Z22" s="1007" t="s">
        <v>525</v>
      </c>
      <c r="AA22" s="1007"/>
      <c r="AB22" s="299" t="s">
        <v>966</v>
      </c>
      <c r="AC22" s="631" t="s">
        <v>967</v>
      </c>
      <c r="AD22" s="299" t="s">
        <v>968</v>
      </c>
      <c r="AE22" s="299" t="s">
        <v>969</v>
      </c>
      <c r="AF22" s="299" t="s">
        <v>970</v>
      </c>
    </row>
    <row r="23" spans="1:32" s="315" customFormat="1">
      <c r="A23" s="1008"/>
      <c r="B23" s="439">
        <v>2020</v>
      </c>
      <c r="C23" s="442">
        <f>S17</f>
        <v>0</v>
      </c>
      <c r="D23" s="364"/>
      <c r="E23" s="359"/>
      <c r="F23" s="359"/>
      <c r="G23" s="359"/>
      <c r="H23" s="359"/>
      <c r="I23" s="359"/>
      <c r="J23" s="359"/>
      <c r="K23" s="359"/>
      <c r="L23" s="359"/>
      <c r="M23" s="359"/>
      <c r="N23" s="359"/>
      <c r="O23" s="359"/>
      <c r="P23" s="359"/>
      <c r="Q23" s="359"/>
      <c r="R23" s="359"/>
      <c r="S23" s="359"/>
      <c r="T23" s="359"/>
      <c r="U23" s="359"/>
      <c r="V23" s="359"/>
      <c r="W23" s="359"/>
      <c r="X23" s="359"/>
      <c r="Y23" s="359"/>
      <c r="Z23" s="1009" t="s">
        <v>524</v>
      </c>
      <c r="AA23" s="1009"/>
      <c r="AB23" s="632" t="s">
        <v>523</v>
      </c>
      <c r="AC23" s="298" t="s">
        <v>961</v>
      </c>
      <c r="AD23" s="298" t="s">
        <v>962</v>
      </c>
      <c r="AE23" s="298" t="s">
        <v>963</v>
      </c>
      <c r="AF23" s="298" t="s">
        <v>964</v>
      </c>
    </row>
    <row r="24" spans="1:32" s="315" customFormat="1">
      <c r="A24" s="1008"/>
      <c r="B24" s="439">
        <v>2021</v>
      </c>
      <c r="C24" s="442">
        <f>W17</f>
        <v>0</v>
      </c>
      <c r="D24" s="364"/>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row>
    <row r="25" spans="1:32" s="315" customFormat="1">
      <c r="A25" s="1008"/>
      <c r="B25" s="439">
        <v>2022</v>
      </c>
      <c r="C25" s="442">
        <f>AA17</f>
        <v>0</v>
      </c>
      <c r="D25" s="364"/>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row>
    <row r="26" spans="1:32" s="315" customFormat="1">
      <c r="A26" s="1008"/>
      <c r="B26" s="450"/>
      <c r="C26" s="365"/>
      <c r="D26" s="364"/>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row>
    <row r="27" spans="1:32" s="315" customFormat="1">
      <c r="A27" s="1008"/>
      <c r="B27" s="366"/>
      <c r="C27" s="367"/>
      <c r="D27" s="364"/>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row>
    <row r="28" spans="1:32" s="315" customFormat="1">
      <c r="A28" s="1008"/>
      <c r="B28" s="366"/>
      <c r="C28" s="367"/>
      <c r="D28" s="364"/>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row>
    <row r="29" spans="1:32" s="315" customFormat="1">
      <c r="A29" s="1026"/>
      <c r="B29" s="558"/>
      <c r="C29" s="357"/>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row>
    <row r="30" spans="1:32" s="315" customFormat="1">
      <c r="A30" s="1026"/>
      <c r="B30" s="558"/>
      <c r="C30" s="358"/>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row>
    <row r="31" spans="1:32" s="315" customFormat="1">
      <c r="A31" s="1026"/>
      <c r="B31" s="558"/>
      <c r="C31" s="358"/>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row>
    <row r="32" spans="1:32" s="315" customFormat="1">
      <c r="A32" s="1026"/>
      <c r="B32" s="558"/>
      <c r="C32" s="357"/>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row>
    <row r="33" spans="1:32" s="315" customFormat="1">
      <c r="A33" s="1026"/>
      <c r="B33" s="558"/>
      <c r="C33" s="358"/>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row>
    <row r="34" spans="1:32" s="315" customFormat="1">
      <c r="A34" s="1026"/>
      <c r="B34" s="558"/>
      <c r="C34" s="358"/>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row>
    <row r="35" spans="1:32" s="315" customFormat="1">
      <c r="A35" s="1026"/>
      <c r="B35" s="558"/>
      <c r="C35" s="357"/>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row>
    <row r="36" spans="1:32" s="315" customFormat="1">
      <c r="A36" s="1026"/>
      <c r="B36" s="558"/>
      <c r="C36" s="358"/>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row>
    <row r="37" spans="1:32" s="315" customFormat="1">
      <c r="A37" s="1026"/>
      <c r="B37" s="558"/>
      <c r="C37" s="358"/>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row>
    <row r="38" spans="1:32">
      <c r="A38" s="1027" t="s">
        <v>608</v>
      </c>
      <c r="B38" s="1028"/>
      <c r="C38" s="1028"/>
      <c r="D38" s="1028"/>
      <c r="E38" s="1028"/>
      <c r="F38" s="1028"/>
      <c r="G38" s="1028"/>
      <c r="H38" s="1028"/>
      <c r="I38" s="1028"/>
      <c r="J38" s="1028"/>
      <c r="K38" s="1028"/>
      <c r="L38" s="1028"/>
      <c r="M38" s="1028"/>
      <c r="N38" s="1028"/>
      <c r="O38" s="1028"/>
      <c r="P38" s="1028"/>
      <c r="Q38" s="1028"/>
      <c r="R38" s="1028"/>
      <c r="S38" s="1028"/>
      <c r="T38" s="1028"/>
      <c r="U38" s="1028"/>
      <c r="V38" s="1028"/>
      <c r="W38" s="1028"/>
      <c r="X38" s="1028"/>
      <c r="Y38" s="1028"/>
      <c r="Z38" s="1028"/>
      <c r="AA38" s="1028"/>
      <c r="AB38" s="1028"/>
      <c r="AC38" s="1028"/>
      <c r="AD38" s="1028"/>
      <c r="AE38" s="1028"/>
      <c r="AF38" s="1028"/>
    </row>
    <row r="39" spans="1:32" ht="15" customHeight="1">
      <c r="A39" s="1010" t="s">
        <v>522</v>
      </c>
      <c r="B39" s="1029"/>
      <c r="C39" s="1034"/>
      <c r="D39" s="1035"/>
      <c r="E39" s="1035"/>
      <c r="F39" s="1035"/>
      <c r="G39" s="1035"/>
      <c r="H39" s="1035"/>
      <c r="I39" s="1035"/>
      <c r="J39" s="1035"/>
      <c r="K39" s="1035"/>
      <c r="L39" s="1035"/>
      <c r="M39" s="1035"/>
      <c r="N39" s="1035"/>
      <c r="O39" s="1035"/>
      <c r="P39" s="1035"/>
      <c r="Q39" s="1035"/>
      <c r="R39" s="1035"/>
      <c r="S39" s="1035"/>
      <c r="T39" s="1035"/>
      <c r="U39" s="1035"/>
      <c r="V39" s="1035"/>
      <c r="W39" s="1035"/>
      <c r="X39" s="1035"/>
      <c r="Y39" s="1035"/>
      <c r="Z39" s="1035"/>
      <c r="AA39" s="1035"/>
      <c r="AB39" s="1035"/>
      <c r="AC39" s="1035"/>
      <c r="AD39" s="1035"/>
      <c r="AE39" s="1035"/>
      <c r="AF39" s="1035"/>
    </row>
    <row r="40" spans="1:32">
      <c r="A40" s="1030"/>
      <c r="B40" s="1031"/>
      <c r="C40" s="1036"/>
      <c r="D40" s="1037"/>
      <c r="E40" s="1037"/>
      <c r="F40" s="1037"/>
      <c r="G40" s="1037"/>
      <c r="H40" s="1037"/>
      <c r="I40" s="1037"/>
      <c r="J40" s="1037"/>
      <c r="K40" s="1037"/>
      <c r="L40" s="1037"/>
      <c r="M40" s="1037"/>
      <c r="N40" s="1037"/>
      <c r="O40" s="1037"/>
      <c r="P40" s="1037"/>
      <c r="Q40" s="1037"/>
      <c r="R40" s="1037"/>
      <c r="S40" s="1037"/>
      <c r="T40" s="1037"/>
      <c r="U40" s="1037"/>
      <c r="V40" s="1037"/>
      <c r="W40" s="1037"/>
      <c r="X40" s="1037"/>
      <c r="Y40" s="1037"/>
      <c r="Z40" s="1037"/>
      <c r="AA40" s="1037"/>
      <c r="AB40" s="1037"/>
      <c r="AC40" s="1037"/>
      <c r="AD40" s="1037"/>
      <c r="AE40" s="1037"/>
      <c r="AF40" s="1037"/>
    </row>
    <row r="41" spans="1:32">
      <c r="A41" s="1030"/>
      <c r="B41" s="1031"/>
      <c r="C41" s="1036"/>
      <c r="D41" s="1037"/>
      <c r="E41" s="1037"/>
      <c r="F41" s="1037"/>
      <c r="G41" s="1037"/>
      <c r="H41" s="1037"/>
      <c r="I41" s="1037"/>
      <c r="J41" s="1037"/>
      <c r="K41" s="1037"/>
      <c r="L41" s="1037"/>
      <c r="M41" s="1037"/>
      <c r="N41" s="1037"/>
      <c r="O41" s="1037"/>
      <c r="P41" s="1037"/>
      <c r="Q41" s="1037"/>
      <c r="R41" s="1037"/>
      <c r="S41" s="1037"/>
      <c r="T41" s="1037"/>
      <c r="U41" s="1037"/>
      <c r="V41" s="1037"/>
      <c r="W41" s="1037"/>
      <c r="X41" s="1037"/>
      <c r="Y41" s="1037"/>
      <c r="Z41" s="1037"/>
      <c r="AA41" s="1037"/>
      <c r="AB41" s="1037"/>
      <c r="AC41" s="1037"/>
      <c r="AD41" s="1037"/>
      <c r="AE41" s="1037"/>
      <c r="AF41" s="1037"/>
    </row>
    <row r="42" spans="1:32">
      <c r="A42" s="1030"/>
      <c r="B42" s="1031"/>
      <c r="C42" s="1036"/>
      <c r="D42" s="1037"/>
      <c r="E42" s="1037"/>
      <c r="F42" s="1037"/>
      <c r="G42" s="1037"/>
      <c r="H42" s="1037"/>
      <c r="I42" s="1037"/>
      <c r="J42" s="1037"/>
      <c r="K42" s="1037"/>
      <c r="L42" s="1037"/>
      <c r="M42" s="1037"/>
      <c r="N42" s="1037"/>
      <c r="O42" s="1037"/>
      <c r="P42" s="1037"/>
      <c r="Q42" s="1037"/>
      <c r="R42" s="1037"/>
      <c r="S42" s="1037"/>
      <c r="T42" s="1037"/>
      <c r="U42" s="1037"/>
      <c r="V42" s="1037"/>
      <c r="W42" s="1037"/>
      <c r="X42" s="1037"/>
      <c r="Y42" s="1037"/>
      <c r="Z42" s="1037"/>
      <c r="AA42" s="1037"/>
      <c r="AB42" s="1037"/>
      <c r="AC42" s="1037"/>
      <c r="AD42" s="1037"/>
      <c r="AE42" s="1037"/>
      <c r="AF42" s="1037"/>
    </row>
    <row r="43" spans="1:32" hidden="1">
      <c r="A43" s="1030"/>
      <c r="B43" s="1031"/>
      <c r="C43" s="1036"/>
      <c r="D43" s="1037"/>
      <c r="E43" s="1037"/>
      <c r="F43" s="1037"/>
      <c r="G43" s="1037"/>
      <c r="H43" s="1037"/>
      <c r="I43" s="1037"/>
      <c r="J43" s="1037"/>
      <c r="K43" s="1037"/>
      <c r="L43" s="1037"/>
      <c r="M43" s="1037"/>
      <c r="N43" s="1037"/>
      <c r="O43" s="1037"/>
      <c r="P43" s="1037"/>
      <c r="Q43" s="1037"/>
      <c r="R43" s="1037"/>
      <c r="S43" s="1037"/>
      <c r="T43" s="1037"/>
      <c r="U43" s="1037"/>
      <c r="V43" s="1037"/>
      <c r="W43" s="1037"/>
      <c r="X43" s="1037"/>
      <c r="Y43" s="1037"/>
      <c r="Z43" s="1037"/>
      <c r="AA43" s="1037"/>
      <c r="AB43" s="1037"/>
      <c r="AC43" s="1037"/>
      <c r="AD43" s="1037"/>
      <c r="AE43" s="1037"/>
      <c r="AF43" s="1037"/>
    </row>
    <row r="44" spans="1:32" hidden="1">
      <c r="A44" s="1030"/>
      <c r="B44" s="1031"/>
      <c r="C44" s="1036"/>
      <c r="D44" s="1037"/>
      <c r="E44" s="1037"/>
      <c r="F44" s="1037"/>
      <c r="G44" s="1037"/>
      <c r="H44" s="1037"/>
      <c r="I44" s="1037"/>
      <c r="J44" s="1037"/>
      <c r="K44" s="1037"/>
      <c r="L44" s="1037"/>
      <c r="M44" s="1037"/>
      <c r="N44" s="1037"/>
      <c r="O44" s="1037"/>
      <c r="P44" s="1037"/>
      <c r="Q44" s="1037"/>
      <c r="R44" s="1037"/>
      <c r="S44" s="1037"/>
      <c r="T44" s="1037"/>
      <c r="U44" s="1037"/>
      <c r="V44" s="1037"/>
      <c r="W44" s="1037"/>
      <c r="X44" s="1037"/>
      <c r="Y44" s="1037"/>
      <c r="Z44" s="1037"/>
      <c r="AA44" s="1037"/>
      <c r="AB44" s="1037"/>
      <c r="AC44" s="1037"/>
      <c r="AD44" s="1037"/>
      <c r="AE44" s="1037"/>
      <c r="AF44" s="1037"/>
    </row>
    <row r="45" spans="1:32" hidden="1">
      <c r="A45" s="1030"/>
      <c r="B45" s="1031"/>
      <c r="C45" s="1036"/>
      <c r="D45" s="1037"/>
      <c r="E45" s="1037"/>
      <c r="F45" s="1037"/>
      <c r="G45" s="1037"/>
      <c r="H45" s="1037"/>
      <c r="I45" s="1037"/>
      <c r="J45" s="1037"/>
      <c r="K45" s="1037"/>
      <c r="L45" s="1037"/>
      <c r="M45" s="1037"/>
      <c r="N45" s="1037"/>
      <c r="O45" s="1037"/>
      <c r="P45" s="1037"/>
      <c r="Q45" s="1037"/>
      <c r="R45" s="1037"/>
      <c r="S45" s="1037"/>
      <c r="T45" s="1037"/>
      <c r="U45" s="1037"/>
      <c r="V45" s="1037"/>
      <c r="W45" s="1037"/>
      <c r="X45" s="1037"/>
      <c r="Y45" s="1037"/>
      <c r="Z45" s="1037"/>
      <c r="AA45" s="1037"/>
      <c r="AB45" s="1037"/>
      <c r="AC45" s="1037"/>
      <c r="AD45" s="1037"/>
      <c r="AE45" s="1037"/>
      <c r="AF45" s="1037"/>
    </row>
    <row r="46" spans="1:32" hidden="1">
      <c r="A46" s="1030"/>
      <c r="B46" s="1031"/>
      <c r="C46" s="1036"/>
      <c r="D46" s="1037"/>
      <c r="E46" s="1037"/>
      <c r="F46" s="1037"/>
      <c r="G46" s="1037"/>
      <c r="H46" s="1037"/>
      <c r="I46" s="1037"/>
      <c r="J46" s="1037"/>
      <c r="K46" s="1037"/>
      <c r="L46" s="1037"/>
      <c r="M46" s="1037"/>
      <c r="N46" s="1037"/>
      <c r="O46" s="1037"/>
      <c r="P46" s="1037"/>
      <c r="Q46" s="1037"/>
      <c r="R46" s="1037"/>
      <c r="S46" s="1037"/>
      <c r="T46" s="1037"/>
      <c r="U46" s="1037"/>
      <c r="V46" s="1037"/>
      <c r="W46" s="1037"/>
      <c r="X46" s="1037"/>
      <c r="Y46" s="1037"/>
      <c r="Z46" s="1037"/>
      <c r="AA46" s="1037"/>
      <c r="AB46" s="1037"/>
      <c r="AC46" s="1037"/>
      <c r="AD46" s="1037"/>
      <c r="AE46" s="1037"/>
      <c r="AF46" s="1037"/>
    </row>
    <row r="47" spans="1:32" hidden="1">
      <c r="A47" s="1030"/>
      <c r="B47" s="1031"/>
      <c r="C47" s="1036"/>
      <c r="D47" s="1037"/>
      <c r="E47" s="1037"/>
      <c r="F47" s="1037"/>
      <c r="G47" s="1037"/>
      <c r="H47" s="1037"/>
      <c r="I47" s="1037"/>
      <c r="J47" s="1037"/>
      <c r="K47" s="1037"/>
      <c r="L47" s="1037"/>
      <c r="M47" s="1037"/>
      <c r="N47" s="1037"/>
      <c r="O47" s="1037"/>
      <c r="P47" s="1037"/>
      <c r="Q47" s="1037"/>
      <c r="R47" s="1037"/>
      <c r="S47" s="1037"/>
      <c r="T47" s="1037"/>
      <c r="U47" s="1037"/>
      <c r="V47" s="1037"/>
      <c r="W47" s="1037"/>
      <c r="X47" s="1037"/>
      <c r="Y47" s="1037"/>
      <c r="Z47" s="1037"/>
      <c r="AA47" s="1037"/>
      <c r="AB47" s="1037"/>
      <c r="AC47" s="1037"/>
      <c r="AD47" s="1037"/>
      <c r="AE47" s="1037"/>
      <c r="AF47" s="1037"/>
    </row>
    <row r="48" spans="1:32" hidden="1">
      <c r="A48" s="1030"/>
      <c r="B48" s="1031"/>
      <c r="C48" s="1036"/>
      <c r="D48" s="1037"/>
      <c r="E48" s="1037"/>
      <c r="F48" s="1037"/>
      <c r="G48" s="1037"/>
      <c r="H48" s="1037"/>
      <c r="I48" s="1037"/>
      <c r="J48" s="1037"/>
      <c r="K48" s="1037"/>
      <c r="L48" s="1037"/>
      <c r="M48" s="1037"/>
      <c r="N48" s="1037"/>
      <c r="O48" s="1037"/>
      <c r="P48" s="1037"/>
      <c r="Q48" s="1037"/>
      <c r="R48" s="1037"/>
      <c r="S48" s="1037"/>
      <c r="T48" s="1037"/>
      <c r="U48" s="1037"/>
      <c r="V48" s="1037"/>
      <c r="W48" s="1037"/>
      <c r="X48" s="1037"/>
      <c r="Y48" s="1037"/>
      <c r="Z48" s="1037"/>
      <c r="AA48" s="1037"/>
      <c r="AB48" s="1037"/>
      <c r="AC48" s="1037"/>
      <c r="AD48" s="1037"/>
      <c r="AE48" s="1037"/>
      <c r="AF48" s="1037"/>
    </row>
    <row r="49" spans="1:32" hidden="1">
      <c r="A49" s="1030"/>
      <c r="B49" s="1031"/>
      <c r="C49" s="1036"/>
      <c r="D49" s="1037"/>
      <c r="E49" s="1037"/>
      <c r="F49" s="1037"/>
      <c r="G49" s="1037"/>
      <c r="H49" s="1037"/>
      <c r="I49" s="1037"/>
      <c r="J49" s="1037"/>
      <c r="K49" s="1037"/>
      <c r="L49" s="1037"/>
      <c r="M49" s="1037"/>
      <c r="N49" s="1037"/>
      <c r="O49" s="1037"/>
      <c r="P49" s="1037"/>
      <c r="Q49" s="1037"/>
      <c r="R49" s="1037"/>
      <c r="S49" s="1037"/>
      <c r="T49" s="1037"/>
      <c r="U49" s="1037"/>
      <c r="V49" s="1037"/>
      <c r="W49" s="1037"/>
      <c r="X49" s="1037"/>
      <c r="Y49" s="1037"/>
      <c r="Z49" s="1037"/>
      <c r="AA49" s="1037"/>
      <c r="AB49" s="1037"/>
      <c r="AC49" s="1037"/>
      <c r="AD49" s="1037"/>
      <c r="AE49" s="1037"/>
      <c r="AF49" s="1037"/>
    </row>
    <row r="50" spans="1:32" hidden="1">
      <c r="A50" s="1030"/>
      <c r="B50" s="1031"/>
      <c r="C50" s="1036"/>
      <c r="D50" s="1037"/>
      <c r="E50" s="1037"/>
      <c r="F50" s="1037"/>
      <c r="G50" s="1037"/>
      <c r="H50" s="1037"/>
      <c r="I50" s="1037"/>
      <c r="J50" s="1037"/>
      <c r="K50" s="1037"/>
      <c r="L50" s="1037"/>
      <c r="M50" s="1037"/>
      <c r="N50" s="1037"/>
      <c r="O50" s="1037"/>
      <c r="P50" s="1037"/>
      <c r="Q50" s="1037"/>
      <c r="R50" s="1037"/>
      <c r="S50" s="1037"/>
      <c r="T50" s="1037"/>
      <c r="U50" s="1037"/>
      <c r="V50" s="1037"/>
      <c r="W50" s="1037"/>
      <c r="X50" s="1037"/>
      <c r="Y50" s="1037"/>
      <c r="Z50" s="1037"/>
      <c r="AA50" s="1037"/>
      <c r="AB50" s="1037"/>
      <c r="AC50" s="1037"/>
      <c r="AD50" s="1037"/>
      <c r="AE50" s="1037"/>
      <c r="AF50" s="1037"/>
    </row>
    <row r="51" spans="1:32" hidden="1">
      <c r="A51" s="1030"/>
      <c r="B51" s="1031"/>
      <c r="C51" s="1036"/>
      <c r="D51" s="1037"/>
      <c r="E51" s="1037"/>
      <c r="F51" s="1037"/>
      <c r="G51" s="1037"/>
      <c r="H51" s="1037"/>
      <c r="I51" s="1037"/>
      <c r="J51" s="1037"/>
      <c r="K51" s="1037"/>
      <c r="L51" s="1037"/>
      <c r="M51" s="1037"/>
      <c r="N51" s="1037"/>
      <c r="O51" s="1037"/>
      <c r="P51" s="1037"/>
      <c r="Q51" s="1037"/>
      <c r="R51" s="1037"/>
      <c r="S51" s="1037"/>
      <c r="T51" s="1037"/>
      <c r="U51" s="1037"/>
      <c r="V51" s="1037"/>
      <c r="W51" s="1037"/>
      <c r="X51" s="1037"/>
      <c r="Y51" s="1037"/>
      <c r="Z51" s="1037"/>
      <c r="AA51" s="1037"/>
      <c r="AB51" s="1037"/>
      <c r="AC51" s="1037"/>
      <c r="AD51" s="1037"/>
      <c r="AE51" s="1037"/>
      <c r="AF51" s="1037"/>
    </row>
    <row r="52" spans="1:32" hidden="1">
      <c r="A52" s="1030"/>
      <c r="B52" s="1031"/>
      <c r="C52" s="1036"/>
      <c r="D52" s="1037"/>
      <c r="E52" s="1037"/>
      <c r="F52" s="1037"/>
      <c r="G52" s="1037"/>
      <c r="H52" s="1037"/>
      <c r="I52" s="1037"/>
      <c r="J52" s="1037"/>
      <c r="K52" s="1037"/>
      <c r="L52" s="1037"/>
      <c r="M52" s="1037"/>
      <c r="N52" s="1037"/>
      <c r="O52" s="1037"/>
      <c r="P52" s="1037"/>
      <c r="Q52" s="1037"/>
      <c r="R52" s="1037"/>
      <c r="S52" s="1037"/>
      <c r="T52" s="1037"/>
      <c r="U52" s="1037"/>
      <c r="V52" s="1037"/>
      <c r="W52" s="1037"/>
      <c r="X52" s="1037"/>
      <c r="Y52" s="1037"/>
      <c r="Z52" s="1037"/>
      <c r="AA52" s="1037"/>
      <c r="AB52" s="1037"/>
      <c r="AC52" s="1037"/>
      <c r="AD52" s="1037"/>
      <c r="AE52" s="1037"/>
      <c r="AF52" s="1037"/>
    </row>
    <row r="53" spans="1:32" hidden="1">
      <c r="A53" s="1032"/>
      <c r="B53" s="1033"/>
      <c r="C53" s="1038"/>
      <c r="D53" s="1039"/>
      <c r="E53" s="1039"/>
      <c r="F53" s="1039"/>
      <c r="G53" s="1039"/>
      <c r="H53" s="1039"/>
      <c r="I53" s="1039"/>
      <c r="J53" s="1039"/>
      <c r="K53" s="1039"/>
      <c r="L53" s="1039"/>
      <c r="M53" s="1039"/>
      <c r="N53" s="1039"/>
      <c r="O53" s="1039"/>
      <c r="P53" s="1039"/>
      <c r="Q53" s="1039"/>
      <c r="R53" s="1039"/>
      <c r="S53" s="1039"/>
      <c r="T53" s="1039"/>
      <c r="U53" s="1039"/>
      <c r="V53" s="1039"/>
      <c r="W53" s="1039"/>
      <c r="X53" s="1039"/>
      <c r="Y53" s="1039"/>
      <c r="Z53" s="1039"/>
      <c r="AA53" s="1039"/>
      <c r="AB53" s="1039"/>
      <c r="AC53" s="1039"/>
      <c r="AD53" s="1039"/>
      <c r="AE53" s="1039"/>
      <c r="AF53" s="1039"/>
    </row>
    <row r="54" spans="1:32">
      <c r="A54" s="1010" t="s">
        <v>521</v>
      </c>
      <c r="B54" s="1011"/>
      <c r="C54" s="1016"/>
      <c r="D54" s="1017"/>
      <c r="E54" s="1017"/>
      <c r="F54" s="1017"/>
      <c r="G54" s="1017"/>
      <c r="H54" s="1017"/>
      <c r="I54" s="1017"/>
      <c r="J54" s="1017"/>
      <c r="K54" s="1017"/>
      <c r="L54" s="1017"/>
      <c r="M54" s="1017"/>
      <c r="N54" s="1017"/>
      <c r="O54" s="1017"/>
      <c r="P54" s="1017"/>
      <c r="Q54" s="1017"/>
      <c r="R54" s="1017"/>
      <c r="S54" s="1017"/>
      <c r="T54" s="1017"/>
      <c r="U54" s="1017"/>
      <c r="V54" s="1017"/>
      <c r="W54" s="1017"/>
      <c r="X54" s="1017"/>
      <c r="Y54" s="1017"/>
      <c r="Z54" s="1017"/>
      <c r="AA54" s="1017"/>
      <c r="AB54" s="1017"/>
      <c r="AC54" s="1017"/>
      <c r="AD54" s="1017"/>
      <c r="AE54" s="1017"/>
      <c r="AF54" s="1017"/>
    </row>
    <row r="55" spans="1:32">
      <c r="A55" s="1012"/>
      <c r="B55" s="1013"/>
      <c r="C55" s="1018"/>
      <c r="D55" s="1019"/>
      <c r="E55" s="1019"/>
      <c r="F55" s="1019"/>
      <c r="G55" s="1019"/>
      <c r="H55" s="1019"/>
      <c r="I55" s="1019"/>
      <c r="J55" s="1019"/>
      <c r="K55" s="1019"/>
      <c r="L55" s="1019"/>
      <c r="M55" s="1019"/>
      <c r="N55" s="1019"/>
      <c r="O55" s="1019"/>
      <c r="P55" s="1019"/>
      <c r="Q55" s="1019"/>
      <c r="R55" s="1019"/>
      <c r="S55" s="1019"/>
      <c r="T55" s="1019"/>
      <c r="U55" s="1019"/>
      <c r="V55" s="1019"/>
      <c r="W55" s="1019"/>
      <c r="X55" s="1019"/>
      <c r="Y55" s="1019"/>
      <c r="Z55" s="1019"/>
      <c r="AA55" s="1019"/>
      <c r="AB55" s="1019"/>
      <c r="AC55" s="1019"/>
      <c r="AD55" s="1019"/>
      <c r="AE55" s="1019"/>
      <c r="AF55" s="1019"/>
    </row>
    <row r="56" spans="1:32">
      <c r="A56" s="1012"/>
      <c r="B56" s="1013"/>
      <c r="C56" s="1018"/>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c r="AF56" s="1019"/>
    </row>
    <row r="57" spans="1:32" hidden="1">
      <c r="A57" s="1012"/>
      <c r="B57" s="1013"/>
      <c r="C57" s="1018"/>
      <c r="D57" s="1019"/>
      <c r="E57" s="1019"/>
      <c r="F57" s="1019"/>
      <c r="G57" s="1019"/>
      <c r="H57" s="1019"/>
      <c r="I57" s="1019"/>
      <c r="J57" s="1019"/>
      <c r="K57" s="1019"/>
      <c r="L57" s="1019"/>
      <c r="M57" s="1019"/>
      <c r="N57" s="1019"/>
      <c r="O57" s="1019"/>
      <c r="P57" s="1019"/>
      <c r="Q57" s="1019"/>
      <c r="R57" s="1019"/>
      <c r="S57" s="1019"/>
      <c r="T57" s="1019"/>
      <c r="U57" s="1019"/>
      <c r="V57" s="1019"/>
      <c r="W57" s="1019"/>
      <c r="X57" s="1019"/>
      <c r="Y57" s="1019"/>
      <c r="Z57" s="1019"/>
      <c r="AA57" s="1019"/>
      <c r="AB57" s="1019"/>
      <c r="AC57" s="1019"/>
      <c r="AD57" s="1019"/>
      <c r="AE57" s="1019"/>
      <c r="AF57" s="1019"/>
    </row>
    <row r="58" spans="1:32" hidden="1">
      <c r="A58" s="1012"/>
      <c r="B58" s="1013"/>
      <c r="C58" s="1018"/>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1019"/>
      <c r="AE58" s="1019"/>
      <c r="AF58" s="1019"/>
    </row>
    <row r="59" spans="1:32" hidden="1">
      <c r="A59" s="1012"/>
      <c r="B59" s="1013"/>
      <c r="C59" s="1018"/>
      <c r="D59" s="1019"/>
      <c r="E59" s="1019"/>
      <c r="F59" s="1019"/>
      <c r="G59" s="1019"/>
      <c r="H59" s="1019"/>
      <c r="I59" s="1019"/>
      <c r="J59" s="1019"/>
      <c r="K59" s="1019"/>
      <c r="L59" s="1019"/>
      <c r="M59" s="1019"/>
      <c r="N59" s="1019"/>
      <c r="O59" s="1019"/>
      <c r="P59" s="1019"/>
      <c r="Q59" s="1019"/>
      <c r="R59" s="1019"/>
      <c r="S59" s="1019"/>
      <c r="T59" s="1019"/>
      <c r="U59" s="1019"/>
      <c r="V59" s="1019"/>
      <c r="W59" s="1019"/>
      <c r="X59" s="1019"/>
      <c r="Y59" s="1019"/>
      <c r="Z59" s="1019"/>
      <c r="AA59" s="1019"/>
      <c r="AB59" s="1019"/>
      <c r="AC59" s="1019"/>
      <c r="AD59" s="1019"/>
      <c r="AE59" s="1019"/>
      <c r="AF59" s="1019"/>
    </row>
    <row r="60" spans="1:32" hidden="1">
      <c r="A60" s="1012"/>
      <c r="B60" s="1013"/>
      <c r="C60" s="1018"/>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19"/>
      <c r="AB60" s="1019"/>
      <c r="AC60" s="1019"/>
      <c r="AD60" s="1019"/>
      <c r="AE60" s="1019"/>
      <c r="AF60" s="1019"/>
    </row>
    <row r="61" spans="1:32" hidden="1">
      <c r="A61" s="1012"/>
      <c r="B61" s="1013"/>
      <c r="C61" s="1018"/>
      <c r="D61" s="1019"/>
      <c r="E61" s="1019"/>
      <c r="F61" s="1019"/>
      <c r="G61" s="1019"/>
      <c r="H61" s="1019"/>
      <c r="I61" s="1019"/>
      <c r="J61" s="1019"/>
      <c r="K61" s="1019"/>
      <c r="L61" s="1019"/>
      <c r="M61" s="1019"/>
      <c r="N61" s="1019"/>
      <c r="O61" s="1019"/>
      <c r="P61" s="1019"/>
      <c r="Q61" s="1019"/>
      <c r="R61" s="1019"/>
      <c r="S61" s="1019"/>
      <c r="T61" s="1019"/>
      <c r="U61" s="1019"/>
      <c r="V61" s="1019"/>
      <c r="W61" s="1019"/>
      <c r="X61" s="1019"/>
      <c r="Y61" s="1019"/>
      <c r="Z61" s="1019"/>
      <c r="AA61" s="1019"/>
      <c r="AB61" s="1019"/>
      <c r="AC61" s="1019"/>
      <c r="AD61" s="1019"/>
      <c r="AE61" s="1019"/>
      <c r="AF61" s="1019"/>
    </row>
    <row r="62" spans="1:32" hidden="1">
      <c r="A62" s="1012"/>
      <c r="B62" s="1013"/>
      <c r="C62" s="1018"/>
      <c r="D62" s="1019"/>
      <c r="E62" s="1019"/>
      <c r="F62" s="1019"/>
      <c r="G62" s="1019"/>
      <c r="H62" s="1019"/>
      <c r="I62" s="1019"/>
      <c r="J62" s="1019"/>
      <c r="K62" s="1019"/>
      <c r="L62" s="1019"/>
      <c r="M62" s="1019"/>
      <c r="N62" s="1019"/>
      <c r="O62" s="1019"/>
      <c r="P62" s="1019"/>
      <c r="Q62" s="1019"/>
      <c r="R62" s="1019"/>
      <c r="S62" s="1019"/>
      <c r="T62" s="1019"/>
      <c r="U62" s="1019"/>
      <c r="V62" s="1019"/>
      <c r="W62" s="1019"/>
      <c r="X62" s="1019"/>
      <c r="Y62" s="1019"/>
      <c r="Z62" s="1019"/>
      <c r="AA62" s="1019"/>
      <c r="AB62" s="1019"/>
      <c r="AC62" s="1019"/>
      <c r="AD62" s="1019"/>
      <c r="AE62" s="1019"/>
      <c r="AF62" s="1019"/>
    </row>
    <row r="63" spans="1:32" hidden="1">
      <c r="A63" s="1012"/>
      <c r="B63" s="1013"/>
      <c r="C63" s="1018"/>
      <c r="D63" s="1019"/>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019"/>
      <c r="AE63" s="1019"/>
      <c r="AF63" s="1019"/>
    </row>
    <row r="64" spans="1:32" hidden="1">
      <c r="A64" s="1012"/>
      <c r="B64" s="1013"/>
      <c r="C64" s="1018"/>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19"/>
      <c r="AA64" s="1019"/>
      <c r="AB64" s="1019"/>
      <c r="AC64" s="1019"/>
      <c r="AD64" s="1019"/>
      <c r="AE64" s="1019"/>
      <c r="AF64" s="1019"/>
    </row>
    <row r="65" spans="1:32" hidden="1">
      <c r="A65" s="1012"/>
      <c r="B65" s="1013"/>
      <c r="C65" s="1018"/>
      <c r="D65" s="1019"/>
      <c r="E65" s="1019"/>
      <c r="F65" s="1019"/>
      <c r="G65" s="1019"/>
      <c r="H65" s="1019"/>
      <c r="I65" s="1019"/>
      <c r="J65" s="1019"/>
      <c r="K65" s="1019"/>
      <c r="L65" s="1019"/>
      <c r="M65" s="1019"/>
      <c r="N65" s="1019"/>
      <c r="O65" s="1019"/>
      <c r="P65" s="1019"/>
      <c r="Q65" s="1019"/>
      <c r="R65" s="1019"/>
      <c r="S65" s="1019"/>
      <c r="T65" s="1019"/>
      <c r="U65" s="1019"/>
      <c r="V65" s="1019"/>
      <c r="W65" s="1019"/>
      <c r="X65" s="1019"/>
      <c r="Y65" s="1019"/>
      <c r="Z65" s="1019"/>
      <c r="AA65" s="1019"/>
      <c r="AB65" s="1019"/>
      <c r="AC65" s="1019"/>
      <c r="AD65" s="1019"/>
      <c r="AE65" s="1019"/>
      <c r="AF65" s="1019"/>
    </row>
    <row r="66" spans="1:32" hidden="1">
      <c r="A66" s="1012"/>
      <c r="B66" s="1013"/>
      <c r="C66" s="1018"/>
      <c r="D66" s="1019"/>
      <c r="E66" s="1019"/>
      <c r="F66" s="1019"/>
      <c r="G66" s="1019"/>
      <c r="H66" s="1019"/>
      <c r="I66" s="1019"/>
      <c r="J66" s="1019"/>
      <c r="K66" s="1019"/>
      <c r="L66" s="1019"/>
      <c r="M66" s="1019"/>
      <c r="N66" s="1019"/>
      <c r="O66" s="1019"/>
      <c r="P66" s="1019"/>
      <c r="Q66" s="1019"/>
      <c r="R66" s="1019"/>
      <c r="S66" s="1019"/>
      <c r="T66" s="1019"/>
      <c r="U66" s="1019"/>
      <c r="V66" s="1019"/>
      <c r="W66" s="1019"/>
      <c r="X66" s="1019"/>
      <c r="Y66" s="1019"/>
      <c r="Z66" s="1019"/>
      <c r="AA66" s="1019"/>
      <c r="AB66" s="1019"/>
      <c r="AC66" s="1019"/>
      <c r="AD66" s="1019"/>
      <c r="AE66" s="1019"/>
      <c r="AF66" s="1019"/>
    </row>
    <row r="67" spans="1:32" hidden="1">
      <c r="A67" s="1012"/>
      <c r="B67" s="1013"/>
      <c r="C67" s="1018"/>
      <c r="D67" s="1019"/>
      <c r="E67" s="1019"/>
      <c r="F67" s="1019"/>
      <c r="G67" s="1019"/>
      <c r="H67" s="1019"/>
      <c r="I67" s="1019"/>
      <c r="J67" s="1019"/>
      <c r="K67" s="1019"/>
      <c r="L67" s="1019"/>
      <c r="M67" s="1019"/>
      <c r="N67" s="1019"/>
      <c r="O67" s="1019"/>
      <c r="P67" s="1019"/>
      <c r="Q67" s="1019"/>
      <c r="R67" s="1019"/>
      <c r="S67" s="1019"/>
      <c r="T67" s="1019"/>
      <c r="U67" s="1019"/>
      <c r="V67" s="1019"/>
      <c r="W67" s="1019"/>
      <c r="X67" s="1019"/>
      <c r="Y67" s="1019"/>
      <c r="Z67" s="1019"/>
      <c r="AA67" s="1019"/>
      <c r="AB67" s="1019"/>
      <c r="AC67" s="1019"/>
      <c r="AD67" s="1019"/>
      <c r="AE67" s="1019"/>
      <c r="AF67" s="1019"/>
    </row>
    <row r="68" spans="1:32" hidden="1">
      <c r="A68" s="1014"/>
      <c r="B68" s="1015"/>
      <c r="C68" s="1020"/>
      <c r="D68" s="1021"/>
      <c r="E68" s="1021"/>
      <c r="F68" s="1021"/>
      <c r="G68" s="1021"/>
      <c r="H68" s="1021"/>
      <c r="I68" s="1021"/>
      <c r="J68" s="1021"/>
      <c r="K68" s="1021"/>
      <c r="L68" s="1021"/>
      <c r="M68" s="1021"/>
      <c r="N68" s="1021"/>
      <c r="O68" s="1021"/>
      <c r="P68" s="1021"/>
      <c r="Q68" s="1021"/>
      <c r="R68" s="1021"/>
      <c r="S68" s="1021"/>
      <c r="T68" s="1021"/>
      <c r="U68" s="1021"/>
      <c r="V68" s="1021"/>
      <c r="W68" s="1021"/>
      <c r="X68" s="1021"/>
      <c r="Y68" s="1021"/>
      <c r="Z68" s="1021"/>
      <c r="AA68" s="1021"/>
      <c r="AB68" s="1021"/>
      <c r="AC68" s="1021"/>
      <c r="AD68" s="1021"/>
      <c r="AE68" s="1021"/>
      <c r="AF68" s="1021"/>
    </row>
    <row r="69" spans="1:32">
      <c r="A69" s="1010" t="s">
        <v>520</v>
      </c>
      <c r="B69" s="1011"/>
      <c r="C69" s="1022" t="s">
        <v>740</v>
      </c>
      <c r="D69" s="1023"/>
      <c r="E69" s="1023"/>
      <c r="F69" s="1023"/>
      <c r="G69" s="1023"/>
      <c r="H69" s="1023"/>
      <c r="I69" s="1023"/>
      <c r="J69" s="1023"/>
      <c r="K69" s="1023"/>
      <c r="L69" s="1023"/>
      <c r="M69" s="1023"/>
      <c r="N69" s="1023"/>
      <c r="O69" s="1023"/>
      <c r="P69" s="1023"/>
      <c r="Q69" s="1023"/>
      <c r="R69" s="1023"/>
      <c r="S69" s="1023"/>
      <c r="T69" s="1023"/>
      <c r="U69" s="1023"/>
      <c r="V69" s="1023"/>
      <c r="W69" s="1023"/>
      <c r="X69" s="1023"/>
      <c r="Y69" s="1023"/>
      <c r="Z69" s="1023"/>
      <c r="AA69" s="1023"/>
      <c r="AB69" s="1023"/>
      <c r="AC69" s="1023"/>
      <c r="AD69" s="1023"/>
      <c r="AE69" s="1023"/>
      <c r="AF69" s="1023"/>
    </row>
    <row r="70" spans="1:32">
      <c r="A70" s="1012"/>
      <c r="B70" s="1013"/>
      <c r="C70" s="1024"/>
      <c r="D70" s="1025"/>
      <c r="E70" s="1025"/>
      <c r="F70" s="1025"/>
      <c r="G70" s="1025"/>
      <c r="H70" s="1025"/>
      <c r="I70" s="1025"/>
      <c r="J70" s="1025"/>
      <c r="K70" s="1025"/>
      <c r="L70" s="1025"/>
      <c r="M70" s="1025"/>
      <c r="N70" s="1025"/>
      <c r="O70" s="1025"/>
      <c r="P70" s="1025"/>
      <c r="Q70" s="1025"/>
      <c r="R70" s="1025"/>
      <c r="S70" s="1025"/>
      <c r="T70" s="1025"/>
      <c r="U70" s="1025"/>
      <c r="V70" s="1025"/>
      <c r="W70" s="1025"/>
      <c r="X70" s="1025"/>
      <c r="Y70" s="1025"/>
      <c r="Z70" s="1025"/>
      <c r="AA70" s="1025"/>
      <c r="AB70" s="1025"/>
      <c r="AC70" s="1025"/>
      <c r="AD70" s="1025"/>
      <c r="AE70" s="1025"/>
      <c r="AF70" s="1025"/>
    </row>
    <row r="71" spans="1:32">
      <c r="A71" s="1012"/>
      <c r="B71" s="1013"/>
      <c r="C71" s="1024"/>
      <c r="D71" s="1025"/>
      <c r="E71" s="1025"/>
      <c r="F71" s="1025"/>
      <c r="G71" s="1025"/>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row>
    <row r="72" spans="1:32"/>
    <row r="73" spans="1:32">
      <c r="A73" s="297" t="s">
        <v>256</v>
      </c>
      <c r="B73" s="297"/>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row>
    <row r="74" spans="1:32">
      <c r="A74" s="296" t="s">
        <v>519</v>
      </c>
      <c r="B74" s="296"/>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row>
    <row r="75" spans="1:32"/>
    <row r="76" spans="1:32" hidden="1"/>
    <row r="77" spans="1:32" hidden="1"/>
    <row r="78" spans="1:32" hidden="1"/>
    <row r="79" spans="1:32" hidden="1"/>
    <row r="80" spans="1:32"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sheetData>
  <sheetProtection selectLockedCells="1"/>
  <mergeCells count="69">
    <mergeCell ref="A54:B68"/>
    <mergeCell ref="C54:AF68"/>
    <mergeCell ref="A69:B71"/>
    <mergeCell ref="C69:AF71"/>
    <mergeCell ref="A26:A28"/>
    <mergeCell ref="A29:A31"/>
    <mergeCell ref="A32:A34"/>
    <mergeCell ref="A35:A37"/>
    <mergeCell ref="A38:AF38"/>
    <mergeCell ref="A39:B53"/>
    <mergeCell ref="C39:AF53"/>
    <mergeCell ref="W17:Z17"/>
    <mergeCell ref="AA17:AD17"/>
    <mergeCell ref="Z21:AA21"/>
    <mergeCell ref="Z22:AA22"/>
    <mergeCell ref="A23:A25"/>
    <mergeCell ref="Z23:AA23"/>
    <mergeCell ref="S17:V17"/>
    <mergeCell ref="G16:H16"/>
    <mergeCell ref="I16:J16"/>
    <mergeCell ref="A17:J17"/>
    <mergeCell ref="K17:N17"/>
    <mergeCell ref="O17:R17"/>
    <mergeCell ref="A12:A16"/>
    <mergeCell ref="B12:D16"/>
    <mergeCell ref="G12:H12"/>
    <mergeCell ref="I12:J12"/>
    <mergeCell ref="G13:H13"/>
    <mergeCell ref="I13:J13"/>
    <mergeCell ref="G14:H14"/>
    <mergeCell ref="I14:J14"/>
    <mergeCell ref="G15:H15"/>
    <mergeCell ref="I15:J15"/>
    <mergeCell ref="AF10:AF11"/>
    <mergeCell ref="A10:D11"/>
    <mergeCell ref="E10:E11"/>
    <mergeCell ref="F10:F11"/>
    <mergeCell ref="G10:H11"/>
    <mergeCell ref="I10:J11"/>
    <mergeCell ref="K10:N10"/>
    <mergeCell ref="O10:R10"/>
    <mergeCell ref="S10:V10"/>
    <mergeCell ref="W10:Z10"/>
    <mergeCell ref="AA10:AD10"/>
    <mergeCell ref="AE10:AE11"/>
    <mergeCell ref="AC6:AF6"/>
    <mergeCell ref="A7:D8"/>
    <mergeCell ref="E7:L8"/>
    <mergeCell ref="M7:T8"/>
    <mergeCell ref="U7:AF7"/>
    <mergeCell ref="U6:X6"/>
    <mergeCell ref="Y6:AB6"/>
    <mergeCell ref="A9:D9"/>
    <mergeCell ref="E9:L9"/>
    <mergeCell ref="M9:T9"/>
    <mergeCell ref="A6:D6"/>
    <mergeCell ref="E6:L6"/>
    <mergeCell ref="M6:P6"/>
    <mergeCell ref="Q6:T6"/>
    <mergeCell ref="A1:AF1"/>
    <mergeCell ref="A3:AF3"/>
    <mergeCell ref="A4:AF4"/>
    <mergeCell ref="A5:D5"/>
    <mergeCell ref="E5:L5"/>
    <mergeCell ref="M5:P5"/>
    <mergeCell ref="Q5:T5"/>
    <mergeCell ref="U5:X5"/>
    <mergeCell ref="Y5:AB5"/>
    <mergeCell ref="AC5:AF5"/>
  </mergeCell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H110"/>
  <sheetViews>
    <sheetView showGridLines="0" topLeftCell="J4" zoomScale="63" zoomScaleNormal="63" workbookViewId="0">
      <selection activeCell="AE21" sqref="AE21"/>
    </sheetView>
  </sheetViews>
  <sheetFormatPr baseColWidth="10" defaultColWidth="11.5546875" defaultRowHeight="0" customHeight="1" zeroHeight="1"/>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1.109375"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9.88671875" style="295" customWidth="1"/>
    <col min="17" max="17" width="11.109375" style="295" bestFit="1" customWidth="1"/>
    <col min="18" max="18" width="5.33203125" style="429" customWidth="1"/>
    <col min="19" max="16384" width="11.5546875" style="295"/>
  </cols>
  <sheetData>
    <row r="1" spans="1:34"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1286"/>
      <c r="AH1" s="1287"/>
    </row>
    <row r="2" spans="1:34" ht="15">
      <c r="R2" s="295"/>
      <c r="AG2" s="1286"/>
      <c r="AH2" s="1287"/>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1288"/>
      <c r="AH3" s="1288"/>
    </row>
    <row r="4" spans="1:34" ht="44.2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248.25" customHeight="1">
      <c r="A6" s="966" t="s">
        <v>197</v>
      </c>
      <c r="B6" s="966"/>
      <c r="C6" s="966"/>
      <c r="D6" s="966"/>
      <c r="E6" s="967" t="s">
        <v>198</v>
      </c>
      <c r="F6" s="967"/>
      <c r="G6" s="967"/>
      <c r="H6" s="967"/>
      <c r="I6" s="967"/>
      <c r="J6" s="967"/>
      <c r="K6" s="967"/>
      <c r="L6" s="967"/>
      <c r="M6" s="967" t="s">
        <v>221</v>
      </c>
      <c r="N6" s="967"/>
      <c r="O6" s="967"/>
      <c r="P6" s="967"/>
      <c r="Q6" s="968" t="s">
        <v>371</v>
      </c>
      <c r="R6" s="968"/>
      <c r="S6" s="968"/>
      <c r="T6" s="968"/>
      <c r="U6" s="968" t="s">
        <v>691</v>
      </c>
      <c r="V6" s="968"/>
      <c r="W6" s="968"/>
      <c r="X6" s="968"/>
      <c r="Y6" s="968" t="s">
        <v>692</v>
      </c>
      <c r="Z6" s="968"/>
      <c r="AA6" s="968"/>
      <c r="AB6" s="968"/>
      <c r="AC6" s="968" t="s">
        <v>693</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1076" t="s">
        <v>603</v>
      </c>
      <c r="AG8" s="1076"/>
      <c r="AH8" s="1076"/>
    </row>
    <row r="9" spans="1:34" ht="38.25" customHeight="1">
      <c r="A9" s="990" t="s">
        <v>373</v>
      </c>
      <c r="B9" s="1089"/>
      <c r="C9" s="1089"/>
      <c r="D9" s="991"/>
      <c r="E9" s="990" t="s">
        <v>237</v>
      </c>
      <c r="F9" s="1089"/>
      <c r="G9" s="1089"/>
      <c r="H9" s="1089"/>
      <c r="I9" s="1089"/>
      <c r="J9" s="1089"/>
      <c r="K9" s="1089"/>
      <c r="L9" s="991"/>
      <c r="M9" s="963" t="s">
        <v>22</v>
      </c>
      <c r="N9" s="964"/>
      <c r="O9" s="964"/>
      <c r="P9" s="964"/>
      <c r="Q9" s="964"/>
      <c r="R9" s="964"/>
      <c r="S9" s="964"/>
      <c r="T9" s="965"/>
      <c r="U9" s="469"/>
      <c r="V9" s="464"/>
      <c r="W9" s="464"/>
      <c r="X9" s="464"/>
      <c r="Y9" s="465"/>
      <c r="Z9" s="464"/>
      <c r="AA9" s="464"/>
      <c r="AB9" s="464"/>
      <c r="AC9" s="469"/>
      <c r="AD9" s="465" t="s">
        <v>30</v>
      </c>
      <c r="AE9" s="464"/>
      <c r="AF9" s="990"/>
      <c r="AG9" s="1089"/>
      <c r="AH9" s="991"/>
    </row>
    <row r="10" spans="1:34" s="301" customFormat="1" ht="15" customHeight="1">
      <c r="A10" s="1289" t="s">
        <v>500</v>
      </c>
      <c r="B10" s="1290"/>
      <c r="C10" s="1290"/>
      <c r="D10" s="1291"/>
      <c r="E10" s="1077" t="s">
        <v>530</v>
      </c>
      <c r="F10" s="1295"/>
      <c r="G10" s="1078"/>
      <c r="H10" s="1215" t="s">
        <v>10</v>
      </c>
      <c r="I10" s="1081" t="s">
        <v>529</v>
      </c>
      <c r="J10" s="1082"/>
      <c r="K10" s="1085" t="s">
        <v>528</v>
      </c>
      <c r="L10" s="1086"/>
      <c r="M10" s="987">
        <v>2018</v>
      </c>
      <c r="N10" s="988"/>
      <c r="O10" s="988"/>
      <c r="P10" s="1044"/>
      <c r="Q10" s="987">
        <v>2019</v>
      </c>
      <c r="R10" s="988"/>
      <c r="S10" s="988"/>
      <c r="T10" s="988"/>
      <c r="U10" s="988">
        <v>2020</v>
      </c>
      <c r="V10" s="988"/>
      <c r="W10" s="988"/>
      <c r="X10" s="988"/>
      <c r="Y10" s="988">
        <v>2021</v>
      </c>
      <c r="Z10" s="988"/>
      <c r="AA10" s="988"/>
      <c r="AB10" s="988"/>
      <c r="AC10" s="988">
        <v>2022</v>
      </c>
      <c r="AD10" s="988"/>
      <c r="AE10" s="988"/>
      <c r="AF10" s="1044"/>
      <c r="AG10" s="979" t="s">
        <v>534</v>
      </c>
      <c r="AH10" s="979" t="s">
        <v>607</v>
      </c>
    </row>
    <row r="11" spans="1:34" s="301" customFormat="1" ht="15" customHeight="1">
      <c r="A11" s="1292"/>
      <c r="B11" s="1293"/>
      <c r="C11" s="1293"/>
      <c r="D11" s="1294"/>
      <c r="E11" s="1079"/>
      <c r="F11" s="1296"/>
      <c r="G11" s="1080"/>
      <c r="H11" s="1297"/>
      <c r="I11" s="1083"/>
      <c r="J11" s="1084"/>
      <c r="K11" s="1087"/>
      <c r="L11" s="1088"/>
      <c r="M11" s="463" t="s">
        <v>23</v>
      </c>
      <c r="N11" s="463" t="s">
        <v>24</v>
      </c>
      <c r="O11" s="463" t="s">
        <v>25</v>
      </c>
      <c r="P11" s="463" t="s">
        <v>609</v>
      </c>
      <c r="Q11" s="508" t="s">
        <v>23</v>
      </c>
      <c r="R11" s="466" t="s">
        <v>24</v>
      </c>
      <c r="S11" s="466" t="s">
        <v>25</v>
      </c>
      <c r="T11" s="466" t="s">
        <v>609</v>
      </c>
      <c r="U11" s="466" t="s">
        <v>23</v>
      </c>
      <c r="V11" s="466" t="s">
        <v>24</v>
      </c>
      <c r="W11" s="466" t="s">
        <v>25</v>
      </c>
      <c r="X11" s="466" t="s">
        <v>609</v>
      </c>
      <c r="Y11" s="466" t="s">
        <v>23</v>
      </c>
      <c r="Z11" s="466" t="s">
        <v>24</v>
      </c>
      <c r="AA11" s="466" t="s">
        <v>25</v>
      </c>
      <c r="AB11" s="466" t="s">
        <v>609</v>
      </c>
      <c r="AC11" s="466" t="s">
        <v>23</v>
      </c>
      <c r="AD11" s="466" t="s">
        <v>24</v>
      </c>
      <c r="AE11" s="466" t="s">
        <v>25</v>
      </c>
      <c r="AF11" s="480" t="s">
        <v>609</v>
      </c>
      <c r="AG11" s="1156"/>
      <c r="AH11" s="1156"/>
    </row>
    <row r="12" spans="1:34" s="301" customFormat="1" ht="39.75" customHeight="1">
      <c r="A12" s="516" t="s">
        <v>606</v>
      </c>
      <c r="B12" s="1002" t="s">
        <v>238</v>
      </c>
      <c r="C12" s="1003"/>
      <c r="D12" s="1000"/>
      <c r="E12" s="1233">
        <v>35</v>
      </c>
      <c r="F12" s="1249"/>
      <c r="G12" s="1234"/>
      <c r="H12" s="467" t="s">
        <v>694</v>
      </c>
      <c r="I12" s="1002" t="s">
        <v>239</v>
      </c>
      <c r="J12" s="1000"/>
      <c r="K12" s="1233" t="s">
        <v>227</v>
      </c>
      <c r="L12" s="1234"/>
      <c r="M12" s="303">
        <v>2</v>
      </c>
      <c r="N12" s="303">
        <v>2</v>
      </c>
      <c r="O12" s="303">
        <v>3</v>
      </c>
      <c r="P12" s="401">
        <f>SUM(M12:O12)</f>
        <v>7</v>
      </c>
      <c r="Q12" s="302"/>
      <c r="R12" s="495"/>
      <c r="S12" s="317"/>
      <c r="T12" s="534">
        <f>SUM(Q12:S12)</f>
        <v>0</v>
      </c>
      <c r="U12" s="317"/>
      <c r="V12" s="317"/>
      <c r="W12" s="317"/>
      <c r="X12" s="534">
        <f>SUM(U12:W12)</f>
        <v>0</v>
      </c>
      <c r="Y12" s="317"/>
      <c r="Z12" s="317"/>
      <c r="AA12" s="317"/>
      <c r="AB12" s="534">
        <f>SUM(Y12:AA12)</f>
        <v>0</v>
      </c>
      <c r="AC12" s="317"/>
      <c r="AD12" s="317"/>
      <c r="AE12" s="317"/>
      <c r="AF12" s="534">
        <f>SUM(AC12:AE12)</f>
        <v>0</v>
      </c>
      <c r="AG12" s="317">
        <f>+P12+T12+X12+AB12+AF12</f>
        <v>7</v>
      </c>
      <c r="AH12" s="496">
        <f>AG12/E12</f>
        <v>0.2</v>
      </c>
    </row>
    <row r="13" spans="1:34" ht="15">
      <c r="A13" s="1095" t="s">
        <v>553</v>
      </c>
      <c r="B13" s="1095"/>
      <c r="C13" s="1095"/>
      <c r="D13" s="1095"/>
      <c r="E13" s="1095"/>
      <c r="F13" s="1095"/>
      <c r="G13" s="1095"/>
      <c r="H13" s="1095"/>
      <c r="I13" s="1095"/>
      <c r="J13" s="1095"/>
      <c r="K13" s="1095"/>
      <c r="L13" s="1095"/>
      <c r="M13" s="1141">
        <f>((P12/$E$12)/COUNT(P12:P12))</f>
        <v>0.2</v>
      </c>
      <c r="N13" s="1142"/>
      <c r="O13" s="1142"/>
      <c r="P13" s="1143"/>
      <c r="Q13" s="1141">
        <f t="shared" ref="Q13" si="0">((T12/$E$12)/COUNT(T12:T12))</f>
        <v>0</v>
      </c>
      <c r="R13" s="1142"/>
      <c r="S13" s="1142"/>
      <c r="T13" s="1143"/>
      <c r="U13" s="1141">
        <f t="shared" ref="U13" si="1">((X12/$E$12)/COUNT(X12:X12))</f>
        <v>0</v>
      </c>
      <c r="V13" s="1142"/>
      <c r="W13" s="1142"/>
      <c r="X13" s="1143"/>
      <c r="Y13" s="1141">
        <f t="shared" ref="Y13" si="2">((AB12/$E$12)/COUNT(AB12:AB12))</f>
        <v>0</v>
      </c>
      <c r="Z13" s="1142"/>
      <c r="AA13" s="1142"/>
      <c r="AB13" s="1143"/>
      <c r="AC13" s="1141">
        <f t="shared" ref="AC13" si="3">((AF12/$E$12)/COUNT(AF12:AF12))</f>
        <v>0</v>
      </c>
      <c r="AD13" s="1142"/>
      <c r="AE13" s="1142"/>
      <c r="AF13" s="1143"/>
      <c r="AG13" s="497">
        <f>SUM(M13:AF13)</f>
        <v>0.2</v>
      </c>
      <c r="AH13" s="509">
        <f>AVERAGE(AH12)</f>
        <v>0.2</v>
      </c>
    </row>
    <row r="14" spans="1:34" ht="15">
      <c r="A14" s="439" t="s">
        <v>686</v>
      </c>
      <c r="B14" s="439" t="s">
        <v>687</v>
      </c>
    </row>
    <row r="15" spans="1:34" ht="15">
      <c r="A15" s="439">
        <v>2018</v>
      </c>
      <c r="B15" s="521">
        <f>M13</f>
        <v>0.2</v>
      </c>
      <c r="R15" s="295"/>
      <c r="AA15" s="441">
        <v>2018</v>
      </c>
      <c r="AB15" s="441">
        <v>2019</v>
      </c>
      <c r="AC15" s="441">
        <v>2020</v>
      </c>
      <c r="AD15" s="441">
        <v>2021</v>
      </c>
      <c r="AE15" s="441">
        <v>2022</v>
      </c>
      <c r="AF15" s="633"/>
    </row>
    <row r="16" spans="1:34" ht="15.75" customHeight="1">
      <c r="A16" s="490">
        <v>2019</v>
      </c>
      <c r="B16" s="502">
        <f>Q13</f>
        <v>0</v>
      </c>
      <c r="C16" s="397"/>
      <c r="D16" s="397"/>
      <c r="E16" s="499"/>
      <c r="F16" s="499"/>
      <c r="G16" s="397"/>
      <c r="H16" s="397"/>
      <c r="R16" s="295"/>
      <c r="Y16" s="1006" t="s">
        <v>526</v>
      </c>
      <c r="Z16" s="1006"/>
      <c r="AA16" s="630" t="s">
        <v>961</v>
      </c>
      <c r="AB16" s="300" t="s">
        <v>962</v>
      </c>
      <c r="AC16" s="300" t="s">
        <v>963</v>
      </c>
      <c r="AD16" s="300" t="s">
        <v>964</v>
      </c>
      <c r="AE16" s="300" t="s">
        <v>965</v>
      </c>
      <c r="AF16" s="594"/>
    </row>
    <row r="17" spans="1:34" ht="15.75" customHeight="1">
      <c r="A17" s="490">
        <v>2020</v>
      </c>
      <c r="B17" s="502">
        <f>U13</f>
        <v>0</v>
      </c>
      <c r="C17" s="397"/>
      <c r="D17" s="397"/>
      <c r="E17" s="499"/>
      <c r="F17" s="499"/>
      <c r="G17" s="397"/>
      <c r="H17" s="397"/>
      <c r="R17" s="295"/>
      <c r="Y17" s="1007" t="s">
        <v>525</v>
      </c>
      <c r="Z17" s="1007"/>
      <c r="AA17" s="299" t="s">
        <v>966</v>
      </c>
      <c r="AB17" s="631" t="s">
        <v>967</v>
      </c>
      <c r="AC17" s="299" t="s">
        <v>968</v>
      </c>
      <c r="AD17" s="299" t="s">
        <v>969</v>
      </c>
      <c r="AE17" s="299" t="s">
        <v>970</v>
      </c>
      <c r="AF17" s="594"/>
    </row>
    <row r="18" spans="1:34" ht="15.75" customHeight="1">
      <c r="A18" s="490">
        <v>2021</v>
      </c>
      <c r="B18" s="502">
        <f>Y13</f>
        <v>0</v>
      </c>
      <c r="C18" s="397"/>
      <c r="D18" s="397"/>
      <c r="E18" s="499"/>
      <c r="F18" s="499"/>
      <c r="G18" s="397"/>
      <c r="H18" s="397"/>
      <c r="R18" s="295"/>
      <c r="Y18" s="1009" t="s">
        <v>524</v>
      </c>
      <c r="Z18" s="1009"/>
      <c r="AA18" s="632" t="s">
        <v>523</v>
      </c>
      <c r="AB18" s="298" t="s">
        <v>961</v>
      </c>
      <c r="AC18" s="298" t="s">
        <v>962</v>
      </c>
      <c r="AD18" s="298" t="s">
        <v>963</v>
      </c>
      <c r="AE18" s="298" t="s">
        <v>964</v>
      </c>
      <c r="AF18" s="594"/>
    </row>
    <row r="19" spans="1:34" ht="19.5" customHeight="1">
      <c r="A19" s="380">
        <v>2022</v>
      </c>
      <c r="B19" s="504">
        <f>AC13</f>
        <v>0</v>
      </c>
      <c r="C19" s="522"/>
      <c r="D19" s="1116"/>
      <c r="E19" s="1116"/>
      <c r="F19" s="1116"/>
      <c r="G19" s="1116"/>
      <c r="H19" s="1116"/>
      <c r="I19" s="1116"/>
      <c r="J19" s="1116"/>
      <c r="K19" s="1116"/>
      <c r="L19" s="1116"/>
      <c r="M19" s="1116"/>
      <c r="N19" s="1116"/>
      <c r="O19" s="1116"/>
      <c r="P19" s="1116"/>
      <c r="Q19" s="1116"/>
      <c r="R19" s="295"/>
    </row>
    <row r="20" spans="1:34" ht="19.5" customHeight="1">
      <c r="A20" s="380"/>
      <c r="B20" s="523"/>
      <c r="C20" s="524"/>
      <c r="D20" s="1116"/>
      <c r="E20" s="1116"/>
      <c r="F20" s="1116"/>
      <c r="G20" s="1116"/>
      <c r="H20" s="1116"/>
      <c r="I20" s="1116"/>
      <c r="J20" s="1116"/>
      <c r="K20" s="1116"/>
      <c r="L20" s="1116"/>
      <c r="M20" s="1116"/>
      <c r="N20" s="1116"/>
      <c r="O20" s="1116"/>
      <c r="P20" s="1116"/>
      <c r="Q20" s="1116"/>
      <c r="R20" s="295"/>
    </row>
    <row r="21" spans="1:34" ht="19.5" customHeight="1">
      <c r="A21" s="410"/>
      <c r="B21" s="525"/>
      <c r="C21" s="524"/>
      <c r="D21" s="1116"/>
      <c r="E21" s="1116"/>
      <c r="F21" s="1116"/>
      <c r="G21" s="1116"/>
      <c r="H21" s="1116"/>
      <c r="I21" s="1116"/>
      <c r="J21" s="1116"/>
      <c r="K21" s="1116"/>
      <c r="L21" s="1116"/>
      <c r="M21" s="1116"/>
      <c r="N21" s="1116"/>
      <c r="O21" s="1116"/>
      <c r="P21" s="1116"/>
      <c r="Q21" s="1116"/>
      <c r="R21" s="295"/>
    </row>
    <row r="22" spans="1:34" ht="19.5" customHeight="1">
      <c r="A22" s="410"/>
      <c r="B22" s="525"/>
      <c r="C22" s="524"/>
      <c r="D22" s="1116"/>
      <c r="E22" s="1116"/>
      <c r="F22" s="1116"/>
      <c r="G22" s="1116"/>
      <c r="H22" s="1116"/>
      <c r="I22" s="1116"/>
      <c r="J22" s="1116"/>
      <c r="K22" s="1116"/>
      <c r="L22" s="1116"/>
      <c r="M22" s="1116"/>
      <c r="N22" s="1116"/>
      <c r="O22" s="1116"/>
      <c r="P22" s="1116"/>
      <c r="Q22" s="1116"/>
      <c r="R22" s="295"/>
    </row>
    <row r="23" spans="1:34" ht="19.5" customHeight="1">
      <c r="A23" s="410"/>
      <c r="B23" s="525"/>
      <c r="C23" s="524"/>
      <c r="D23" s="1116"/>
      <c r="E23" s="1116"/>
      <c r="F23" s="1116"/>
      <c r="G23" s="1116"/>
      <c r="H23" s="1116"/>
      <c r="I23" s="1116"/>
      <c r="J23" s="1116"/>
      <c r="K23" s="1116"/>
      <c r="L23" s="1116"/>
      <c r="M23" s="1116"/>
      <c r="N23" s="1116"/>
      <c r="O23" s="1116"/>
      <c r="P23" s="1116"/>
      <c r="Q23" s="1116"/>
      <c r="R23" s="295"/>
    </row>
    <row r="24" spans="1:34" ht="19.5" customHeight="1">
      <c r="A24" s="410"/>
      <c r="B24" s="525"/>
      <c r="C24" s="524"/>
      <c r="D24" s="1116"/>
      <c r="E24" s="1116"/>
      <c r="F24" s="1116"/>
      <c r="G24" s="1116"/>
      <c r="H24" s="1116"/>
      <c r="I24" s="1116"/>
      <c r="J24" s="1116"/>
      <c r="K24" s="1116"/>
      <c r="L24" s="1116"/>
      <c r="M24" s="1116"/>
      <c r="N24" s="1116"/>
      <c r="O24" s="1116"/>
      <c r="P24" s="1116"/>
      <c r="Q24" s="1116"/>
      <c r="R24" s="295"/>
    </row>
    <row r="25" spans="1:34" ht="19.5" customHeight="1">
      <c r="A25" s="410"/>
      <c r="B25" s="525"/>
      <c r="C25" s="524"/>
      <c r="D25" s="1116"/>
      <c r="E25" s="1116"/>
      <c r="F25" s="1116"/>
      <c r="G25" s="1116"/>
      <c r="H25" s="1116"/>
      <c r="I25" s="1116"/>
      <c r="J25" s="1116"/>
      <c r="K25" s="1116"/>
      <c r="L25" s="1116"/>
      <c r="M25" s="1116"/>
      <c r="N25" s="1116"/>
      <c r="O25" s="1116"/>
      <c r="P25" s="1116"/>
      <c r="Q25" s="1116"/>
      <c r="R25" s="295"/>
    </row>
    <row r="26" spans="1:34" ht="19.5" customHeight="1">
      <c r="A26" s="410"/>
      <c r="B26" s="525"/>
      <c r="C26" s="524"/>
      <c r="D26" s="1116"/>
      <c r="E26" s="1116"/>
      <c r="F26" s="1116"/>
      <c r="G26" s="1116"/>
      <c r="H26" s="1116"/>
      <c r="I26" s="1116"/>
      <c r="J26" s="1116"/>
      <c r="K26" s="1116"/>
      <c r="L26" s="1116"/>
      <c r="M26" s="1116"/>
      <c r="N26" s="1116"/>
      <c r="O26" s="1116"/>
      <c r="P26" s="1116"/>
      <c r="Q26" s="1116"/>
      <c r="R26" s="295"/>
    </row>
    <row r="27" spans="1:34" ht="19.5" customHeight="1">
      <c r="A27" s="410"/>
      <c r="B27" s="525"/>
      <c r="C27" s="524"/>
      <c r="D27" s="403"/>
      <c r="E27" s="403"/>
      <c r="F27" s="403"/>
      <c r="G27" s="403"/>
      <c r="H27" s="403"/>
      <c r="I27" s="403"/>
      <c r="J27" s="403"/>
      <c r="K27" s="403"/>
      <c r="L27" s="403"/>
      <c r="M27" s="403"/>
      <c r="N27" s="403"/>
      <c r="O27" s="403"/>
      <c r="P27" s="403"/>
      <c r="Q27" s="403"/>
      <c r="R27" s="295"/>
    </row>
    <row r="28" spans="1:34" ht="19.5" customHeight="1">
      <c r="A28" s="410"/>
      <c r="B28" s="525"/>
      <c r="C28" s="524"/>
      <c r="D28" s="403"/>
      <c r="E28" s="403"/>
      <c r="F28" s="403"/>
      <c r="G28" s="403"/>
      <c r="H28" s="403"/>
      <c r="I28" s="403"/>
      <c r="J28" s="403"/>
      <c r="K28" s="403"/>
      <c r="L28" s="403"/>
      <c r="M28" s="403"/>
      <c r="N28" s="403"/>
      <c r="O28" s="403"/>
      <c r="P28" s="403"/>
      <c r="Q28" s="403"/>
      <c r="R28" s="295"/>
    </row>
    <row r="29" spans="1:34" ht="19.5" customHeight="1">
      <c r="A29" s="410"/>
      <c r="B29" s="525"/>
      <c r="C29" s="524"/>
      <c r="D29" s="403"/>
      <c r="E29" s="403"/>
      <c r="F29" s="403"/>
      <c r="G29" s="403"/>
      <c r="H29" s="403"/>
      <c r="I29" s="403"/>
      <c r="J29" s="403"/>
      <c r="K29" s="403"/>
      <c r="L29" s="403"/>
      <c r="M29" s="403"/>
      <c r="N29" s="403"/>
      <c r="O29" s="403"/>
      <c r="P29" s="403"/>
      <c r="Q29" s="403"/>
      <c r="R29" s="295"/>
    </row>
    <row r="30" spans="1:34" ht="19.5" customHeight="1">
      <c r="A30" s="410"/>
      <c r="B30" s="525"/>
      <c r="C30" s="524"/>
      <c r="D30" s="403"/>
      <c r="E30" s="403"/>
      <c r="F30" s="403"/>
      <c r="G30" s="403"/>
      <c r="H30" s="403"/>
      <c r="I30" s="403"/>
      <c r="J30" s="403"/>
      <c r="K30" s="403"/>
      <c r="L30" s="403"/>
      <c r="M30" s="403"/>
      <c r="N30" s="403"/>
      <c r="O30" s="403"/>
      <c r="P30" s="403"/>
      <c r="Q30" s="403"/>
      <c r="R30" s="295"/>
    </row>
    <row r="31" spans="1:34" ht="15">
      <c r="A31" s="1062" t="s">
        <v>608</v>
      </c>
      <c r="B31" s="1063"/>
      <c r="C31" s="1063"/>
      <c r="D31" s="1063"/>
      <c r="E31" s="1063"/>
      <c r="F31" s="1063"/>
      <c r="G31" s="1063"/>
      <c r="H31" s="1063"/>
      <c r="I31" s="1063"/>
      <c r="J31" s="1063"/>
      <c r="K31" s="1063"/>
      <c r="L31" s="1063"/>
      <c r="M31" s="1063"/>
      <c r="N31" s="1063"/>
      <c r="O31" s="1063"/>
      <c r="P31" s="1063"/>
      <c r="Q31" s="1063"/>
      <c r="R31" s="1063"/>
      <c r="S31" s="1063"/>
      <c r="T31" s="1063"/>
      <c r="U31" s="1063"/>
      <c r="V31" s="1063"/>
      <c r="W31" s="1063"/>
      <c r="X31" s="1063"/>
      <c r="Y31" s="1063"/>
      <c r="Z31" s="1063"/>
      <c r="AA31" s="1063"/>
      <c r="AB31" s="1063"/>
      <c r="AC31" s="1063"/>
      <c r="AD31" s="1063"/>
      <c r="AE31" s="1063"/>
      <c r="AF31" s="1063"/>
      <c r="AG31" s="1063"/>
      <c r="AH31" s="1063"/>
    </row>
    <row r="32" spans="1:34" ht="15" customHeight="1">
      <c r="A32" s="1012" t="s">
        <v>719</v>
      </c>
      <c r="B32" s="1013"/>
      <c r="C32" s="1325" t="s">
        <v>720</v>
      </c>
      <c r="D32" s="1325"/>
      <c r="E32" s="1325"/>
      <c r="F32" s="1325"/>
      <c r="G32" s="1325"/>
      <c r="H32" s="1325"/>
      <c r="I32" s="1325"/>
      <c r="J32" s="1325"/>
      <c r="K32" s="1325"/>
      <c r="L32" s="1325"/>
      <c r="M32" s="1325"/>
      <c r="N32" s="1325"/>
      <c r="O32" s="1325"/>
      <c r="P32" s="1325"/>
      <c r="Q32" s="1325"/>
      <c r="R32" s="1325"/>
      <c r="S32" s="1325"/>
      <c r="T32" s="1325"/>
      <c r="U32" s="1325"/>
      <c r="V32" s="1325"/>
      <c r="W32" s="1325"/>
      <c r="X32" s="1325"/>
      <c r="Y32" s="1325"/>
      <c r="Z32" s="1325"/>
      <c r="AA32" s="1325"/>
      <c r="AB32" s="1325"/>
      <c r="AC32" s="1325"/>
      <c r="AD32" s="1325"/>
      <c r="AE32" s="1325"/>
      <c r="AF32" s="1325"/>
      <c r="AG32" s="1325"/>
      <c r="AH32" s="1325"/>
    </row>
    <row r="33" spans="1:34" ht="15" customHeight="1">
      <c r="A33" s="1012"/>
      <c r="B33" s="1013"/>
      <c r="C33" s="1325"/>
      <c r="D33" s="1325"/>
      <c r="E33" s="1325"/>
      <c r="F33" s="1325"/>
      <c r="G33" s="1325"/>
      <c r="H33" s="1325"/>
      <c r="I33" s="1325"/>
      <c r="J33" s="1325"/>
      <c r="K33" s="1325"/>
      <c r="L33" s="1325"/>
      <c r="M33" s="1325"/>
      <c r="N33" s="1325"/>
      <c r="O33" s="1325"/>
      <c r="P33" s="1325"/>
      <c r="Q33" s="1325"/>
      <c r="R33" s="1325"/>
      <c r="S33" s="1325"/>
      <c r="T33" s="1325"/>
      <c r="U33" s="1325"/>
      <c r="V33" s="1325"/>
      <c r="W33" s="1325"/>
      <c r="X33" s="1325"/>
      <c r="Y33" s="1325"/>
      <c r="Z33" s="1325"/>
      <c r="AA33" s="1325"/>
      <c r="AB33" s="1325"/>
      <c r="AC33" s="1325"/>
      <c r="AD33" s="1325"/>
      <c r="AE33" s="1325"/>
      <c r="AF33" s="1325"/>
      <c r="AG33" s="1325"/>
      <c r="AH33" s="1325"/>
    </row>
    <row r="34" spans="1:34" ht="15" customHeight="1">
      <c r="A34" s="1012"/>
      <c r="B34" s="1013"/>
      <c r="C34" s="1325"/>
      <c r="D34" s="1325"/>
      <c r="E34" s="1325"/>
      <c r="F34" s="1325"/>
      <c r="G34" s="1325"/>
      <c r="H34" s="1325"/>
      <c r="I34" s="1325"/>
      <c r="J34" s="1325"/>
      <c r="K34" s="1325"/>
      <c r="L34" s="1325"/>
      <c r="M34" s="1325"/>
      <c r="N34" s="1325"/>
      <c r="O34" s="1325"/>
      <c r="P34" s="1325"/>
      <c r="Q34" s="1325"/>
      <c r="R34" s="1325"/>
      <c r="S34" s="1325"/>
      <c r="T34" s="1325"/>
      <c r="U34" s="1325"/>
      <c r="V34" s="1325"/>
      <c r="W34" s="1325"/>
      <c r="X34" s="1325"/>
      <c r="Y34" s="1325"/>
      <c r="Z34" s="1325"/>
      <c r="AA34" s="1325"/>
      <c r="AB34" s="1325"/>
      <c r="AC34" s="1325"/>
      <c r="AD34" s="1325"/>
      <c r="AE34" s="1325"/>
      <c r="AF34" s="1325"/>
      <c r="AG34" s="1325"/>
      <c r="AH34" s="1325"/>
    </row>
    <row r="35" spans="1:34" ht="15" customHeight="1">
      <c r="A35" s="1058" t="s">
        <v>520</v>
      </c>
      <c r="B35" s="1058"/>
      <c r="C35" s="1064" t="s">
        <v>721</v>
      </c>
      <c r="D35" s="1064"/>
      <c r="E35" s="1064"/>
      <c r="F35" s="1064"/>
      <c r="G35" s="1064"/>
      <c r="H35" s="1064"/>
      <c r="I35" s="1064"/>
      <c r="J35" s="1064"/>
      <c r="K35" s="1064"/>
      <c r="L35" s="1064"/>
      <c r="M35" s="1064"/>
      <c r="N35" s="1064"/>
      <c r="O35" s="1064"/>
      <c r="P35" s="1064"/>
      <c r="Q35" s="1064"/>
      <c r="R35" s="1064"/>
      <c r="S35" s="1064"/>
      <c r="T35" s="1064"/>
      <c r="U35" s="1064"/>
      <c r="V35" s="1064"/>
      <c r="W35" s="1064"/>
      <c r="X35" s="1064"/>
      <c r="Y35" s="1064"/>
      <c r="Z35" s="1064"/>
      <c r="AA35" s="1064"/>
      <c r="AB35" s="1064"/>
      <c r="AC35" s="1064"/>
      <c r="AD35" s="1064"/>
      <c r="AE35" s="1064"/>
      <c r="AF35" s="1064"/>
      <c r="AG35" s="1064"/>
      <c r="AH35" s="1064"/>
    </row>
    <row r="36" spans="1:34" ht="15" customHeight="1">
      <c r="A36" s="1058"/>
      <c r="B36" s="1058"/>
      <c r="C36" s="1064"/>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c r="AG36" s="1064"/>
      <c r="AH36" s="1064"/>
    </row>
    <row r="37" spans="1:34" ht="15" customHeight="1">
      <c r="A37" s="1058"/>
      <c r="B37" s="1058"/>
      <c r="C37" s="1064"/>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row>
    <row r="38" spans="1:34" ht="15" hidden="1" customHeight="1">
      <c r="A38" s="1058"/>
      <c r="B38" s="1058"/>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row>
    <row r="39" spans="1:34" ht="15" hidden="1" customHeight="1">
      <c r="A39" s="1058"/>
      <c r="B39" s="1058"/>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ht="15" hidden="1" customHeight="1">
      <c r="A40" s="1058"/>
      <c r="B40" s="1058"/>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row>
    <row r="41" spans="1:34" ht="15" hidden="1" customHeight="1">
      <c r="A41" s="1058"/>
      <c r="B41" s="1058"/>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row>
    <row r="42" spans="1:34" ht="15" hidden="1" customHeight="1">
      <c r="A42" s="1058"/>
      <c r="B42" s="1058"/>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row>
    <row r="43" spans="1:34" ht="15" hidden="1" customHeight="1">
      <c r="A43" s="1058"/>
      <c r="B43" s="1058"/>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row>
    <row r="44" spans="1:34" ht="15" hidden="1" customHeight="1">
      <c r="A44" s="1058"/>
      <c r="B44" s="1058"/>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row>
    <row r="45" spans="1:34" ht="15" hidden="1" customHeight="1">
      <c r="A45" s="1058"/>
      <c r="B45" s="1058"/>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ht="15" hidden="1" customHeight="1">
      <c r="A46" s="1058"/>
      <c r="B46" s="1058"/>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ht="15" hidden="1" customHeight="1">
      <c r="A47" s="1058"/>
      <c r="B47" s="1058"/>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ht="15" hidden="1" customHeight="1">
      <c r="A48" s="1058"/>
      <c r="B48" s="1058"/>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ht="15" customHeight="1">
      <c r="A49" s="1058" t="s">
        <v>702</v>
      </c>
      <c r="B49" s="1058"/>
      <c r="C49" s="1325" t="s">
        <v>722</v>
      </c>
      <c r="D49" s="1325"/>
      <c r="E49" s="1325"/>
      <c r="F49" s="1325"/>
      <c r="G49" s="1325"/>
      <c r="H49" s="1325"/>
      <c r="I49" s="1325"/>
      <c r="J49" s="1325"/>
      <c r="K49" s="1325"/>
      <c r="L49" s="1325"/>
      <c r="M49" s="1325"/>
      <c r="N49" s="1325"/>
      <c r="O49" s="1325"/>
      <c r="P49" s="1325"/>
      <c r="Q49" s="1325"/>
      <c r="R49" s="1325"/>
      <c r="S49" s="1325"/>
      <c r="T49" s="1325"/>
      <c r="U49" s="1325"/>
      <c r="V49" s="1325"/>
      <c r="W49" s="1325"/>
      <c r="X49" s="1325"/>
      <c r="Y49" s="1325"/>
      <c r="Z49" s="1325"/>
      <c r="AA49" s="1325"/>
      <c r="AB49" s="1325"/>
      <c r="AC49" s="1325"/>
      <c r="AD49" s="1325"/>
      <c r="AE49" s="1325"/>
      <c r="AF49" s="1325"/>
      <c r="AG49" s="1325"/>
      <c r="AH49" s="1325"/>
    </row>
    <row r="50" spans="1:34" ht="15" customHeight="1">
      <c r="A50" s="1058"/>
      <c r="B50" s="1058"/>
      <c r="C50" s="1325"/>
      <c r="D50" s="1325"/>
      <c r="E50" s="1325"/>
      <c r="F50" s="1325"/>
      <c r="G50" s="1325"/>
      <c r="H50" s="1325"/>
      <c r="I50" s="1325"/>
      <c r="J50" s="1325"/>
      <c r="K50" s="1325"/>
      <c r="L50" s="1325"/>
      <c r="M50" s="1325"/>
      <c r="N50" s="1325"/>
      <c r="O50" s="1325"/>
      <c r="P50" s="1325"/>
      <c r="Q50" s="1325"/>
      <c r="R50" s="1325"/>
      <c r="S50" s="1325"/>
      <c r="T50" s="1325"/>
      <c r="U50" s="1325"/>
      <c r="V50" s="1325"/>
      <c r="W50" s="1325"/>
      <c r="X50" s="1325"/>
      <c r="Y50" s="1325"/>
      <c r="Z50" s="1325"/>
      <c r="AA50" s="1325"/>
      <c r="AB50" s="1325"/>
      <c r="AC50" s="1325"/>
      <c r="AD50" s="1325"/>
      <c r="AE50" s="1325"/>
      <c r="AF50" s="1325"/>
      <c r="AG50" s="1325"/>
      <c r="AH50" s="1325"/>
    </row>
    <row r="51" spans="1:34" ht="10.5" customHeight="1">
      <c r="A51" s="1058"/>
      <c r="B51" s="1058"/>
      <c r="C51" s="1325"/>
      <c r="D51" s="1325"/>
      <c r="E51" s="1325"/>
      <c r="F51" s="1325"/>
      <c r="G51" s="1325"/>
      <c r="H51" s="1325"/>
      <c r="I51" s="1325"/>
      <c r="J51" s="1325"/>
      <c r="K51" s="1325"/>
      <c r="L51" s="1325"/>
      <c r="M51" s="1325"/>
      <c r="N51" s="1325"/>
      <c r="O51" s="1325"/>
      <c r="P51" s="1325"/>
      <c r="Q51" s="1325"/>
      <c r="R51" s="1325"/>
      <c r="S51" s="1325"/>
      <c r="T51" s="1325"/>
      <c r="U51" s="1325"/>
      <c r="V51" s="1325"/>
      <c r="W51" s="1325"/>
      <c r="X51" s="1325"/>
      <c r="Y51" s="1325"/>
      <c r="Z51" s="1325"/>
      <c r="AA51" s="1325"/>
      <c r="AB51" s="1325"/>
      <c r="AC51" s="1325"/>
      <c r="AD51" s="1325"/>
      <c r="AE51" s="1325"/>
      <c r="AF51" s="1325"/>
      <c r="AG51" s="1325"/>
      <c r="AH51" s="1325"/>
    </row>
    <row r="52" spans="1:34" ht="15">
      <c r="R52" s="295"/>
    </row>
    <row r="53" spans="1:34" ht="15">
      <c r="R53" s="295"/>
    </row>
    <row r="54" spans="1:34" s="297" customFormat="1" ht="15">
      <c r="A54" s="297" t="s">
        <v>256</v>
      </c>
    </row>
    <row r="55" spans="1:34" s="296" customFormat="1" ht="15">
      <c r="A55" s="296" t="s">
        <v>519</v>
      </c>
    </row>
    <row r="56" spans="1:34" ht="15" customHeight="1"/>
    <row r="57" spans="1:34" ht="15" customHeight="1"/>
    <row r="58" spans="1:34" ht="15" customHeight="1"/>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sheetData>
  <mergeCells count="61">
    <mergeCell ref="Y16:Z16"/>
    <mergeCell ref="Y17:Z17"/>
    <mergeCell ref="Y18:Z18"/>
    <mergeCell ref="AC13:AF13"/>
    <mergeCell ref="A49:B51"/>
    <mergeCell ref="C49:AH51"/>
    <mergeCell ref="D19:Q26"/>
    <mergeCell ref="A31:AH31"/>
    <mergeCell ref="A32:B34"/>
    <mergeCell ref="C32:AH34"/>
    <mergeCell ref="A35:B48"/>
    <mergeCell ref="C35:AH48"/>
    <mergeCell ref="M13:P13"/>
    <mergeCell ref="Q13:T13"/>
    <mergeCell ref="U13:X13"/>
    <mergeCell ref="Y13:AB13"/>
    <mergeCell ref="B12:D12"/>
    <mergeCell ref="E12:G12"/>
    <mergeCell ref="I12:J12"/>
    <mergeCell ref="K12:L12"/>
    <mergeCell ref="A13:L13"/>
    <mergeCell ref="AH10:AH11"/>
    <mergeCell ref="A10:D11"/>
    <mergeCell ref="E10:G11"/>
    <mergeCell ref="H10:H11"/>
    <mergeCell ref="I10:J11"/>
    <mergeCell ref="K10:L11"/>
    <mergeCell ref="M10:P10"/>
    <mergeCell ref="Q10:T10"/>
    <mergeCell ref="U10:X10"/>
    <mergeCell ref="Y10:AB10"/>
    <mergeCell ref="AC10:AF10"/>
    <mergeCell ref="AG10:AG11"/>
    <mergeCell ref="A7:D8"/>
    <mergeCell ref="E7:L8"/>
    <mergeCell ref="M7:T8"/>
    <mergeCell ref="U7:AH7"/>
    <mergeCell ref="AF8:AH8"/>
    <mergeCell ref="A9:D9"/>
    <mergeCell ref="E9:L9"/>
    <mergeCell ref="M9:T9"/>
    <mergeCell ref="AF9:AH9"/>
    <mergeCell ref="Y5:AB5"/>
    <mergeCell ref="AC5:AH5"/>
    <mergeCell ref="A6:D6"/>
    <mergeCell ref="E6:L6"/>
    <mergeCell ref="M6:P6"/>
    <mergeCell ref="Q6:T6"/>
    <mergeCell ref="U6:X6"/>
    <mergeCell ref="Y6:AB6"/>
    <mergeCell ref="AC6:AH6"/>
    <mergeCell ref="A5:D5"/>
    <mergeCell ref="E5:L5"/>
    <mergeCell ref="M5:P5"/>
    <mergeCell ref="Q5:T5"/>
    <mergeCell ref="U5:X5"/>
    <mergeCell ref="A1:AF1"/>
    <mergeCell ref="AG1:AH2"/>
    <mergeCell ref="A3:AF3"/>
    <mergeCell ref="AG3:AH3"/>
    <mergeCell ref="A4:AH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H110"/>
  <sheetViews>
    <sheetView showGridLines="0" zoomScale="47" zoomScaleNormal="47" workbookViewId="0">
      <selection activeCell="AB22" sqref="AB22"/>
    </sheetView>
  </sheetViews>
  <sheetFormatPr baseColWidth="10" defaultColWidth="11.5546875" defaultRowHeight="0" customHeight="1" zeroHeight="1"/>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1.109375"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bestFit="1" customWidth="1"/>
    <col min="16" max="16" width="11.109375" style="295" bestFit="1" customWidth="1"/>
    <col min="17" max="17" width="5" style="429" customWidth="1"/>
    <col min="18" max="16384" width="11.5546875" style="295"/>
  </cols>
  <sheetData>
    <row r="1" spans="1:34"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1286"/>
      <c r="AH1" s="1287"/>
    </row>
    <row r="2" spans="1:34" ht="15">
      <c r="Q2" s="295"/>
      <c r="AG2" s="1286"/>
      <c r="AH2" s="1287"/>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1288"/>
      <c r="AH3" s="1288"/>
    </row>
    <row r="4" spans="1:34" ht="44.25" customHeight="1">
      <c r="A4" s="1040" t="s">
        <v>26</v>
      </c>
      <c r="B4" s="1041"/>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c r="AE4" s="1041"/>
      <c r="AF4" s="1041"/>
      <c r="AG4" s="1041"/>
      <c r="AH4" s="1042"/>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248.25" customHeight="1">
      <c r="A6" s="966" t="s">
        <v>197</v>
      </c>
      <c r="B6" s="966"/>
      <c r="C6" s="966"/>
      <c r="D6" s="966"/>
      <c r="E6" s="967" t="s">
        <v>198</v>
      </c>
      <c r="F6" s="967"/>
      <c r="G6" s="967"/>
      <c r="H6" s="967"/>
      <c r="I6" s="967"/>
      <c r="J6" s="967"/>
      <c r="K6" s="967"/>
      <c r="L6" s="967"/>
      <c r="M6" s="967" t="s">
        <v>221</v>
      </c>
      <c r="N6" s="967"/>
      <c r="O6" s="967"/>
      <c r="P6" s="967"/>
      <c r="Q6" s="968" t="s">
        <v>371</v>
      </c>
      <c r="R6" s="968"/>
      <c r="S6" s="968"/>
      <c r="T6" s="968"/>
      <c r="U6" s="968" t="s">
        <v>691</v>
      </c>
      <c r="V6" s="968"/>
      <c r="W6" s="968"/>
      <c r="X6" s="968"/>
      <c r="Y6" s="968" t="s">
        <v>692</v>
      </c>
      <c r="Z6" s="968"/>
      <c r="AA6" s="968"/>
      <c r="AB6" s="968"/>
      <c r="AC6" s="968" t="s">
        <v>693</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1076" t="s">
        <v>603</v>
      </c>
      <c r="AG8" s="1076"/>
      <c r="AH8" s="1076"/>
    </row>
    <row r="9" spans="1:34" ht="38.25" customHeight="1">
      <c r="A9" s="990" t="s">
        <v>373</v>
      </c>
      <c r="B9" s="1089"/>
      <c r="C9" s="1089"/>
      <c r="D9" s="991"/>
      <c r="E9" s="990" t="s">
        <v>240</v>
      </c>
      <c r="F9" s="1089"/>
      <c r="G9" s="1089"/>
      <c r="H9" s="1089"/>
      <c r="I9" s="1089"/>
      <c r="J9" s="1089"/>
      <c r="K9" s="1089"/>
      <c r="L9" s="991"/>
      <c r="M9" s="963" t="s">
        <v>22</v>
      </c>
      <c r="N9" s="964"/>
      <c r="O9" s="964"/>
      <c r="P9" s="964"/>
      <c r="Q9" s="964"/>
      <c r="R9" s="964"/>
      <c r="S9" s="964"/>
      <c r="T9" s="965"/>
      <c r="U9" s="469"/>
      <c r="V9" s="464"/>
      <c r="W9" s="464"/>
      <c r="X9" s="464"/>
      <c r="Y9" s="465"/>
      <c r="Z9" s="464"/>
      <c r="AA9" s="464"/>
      <c r="AB9" s="464"/>
      <c r="AC9" s="469"/>
      <c r="AD9" s="465" t="s">
        <v>30</v>
      </c>
      <c r="AE9" s="464"/>
      <c r="AF9" s="990"/>
      <c r="AG9" s="1089"/>
      <c r="AH9" s="991"/>
    </row>
    <row r="10" spans="1:34" s="301" customFormat="1" ht="15" customHeight="1">
      <c r="A10" s="1289" t="s">
        <v>500</v>
      </c>
      <c r="B10" s="1290"/>
      <c r="C10" s="1290"/>
      <c r="D10" s="1291"/>
      <c r="E10" s="1077" t="s">
        <v>530</v>
      </c>
      <c r="F10" s="1295"/>
      <c r="G10" s="1078"/>
      <c r="H10" s="1215" t="s">
        <v>10</v>
      </c>
      <c r="I10" s="1081" t="s">
        <v>529</v>
      </c>
      <c r="J10" s="1082"/>
      <c r="K10" s="1085" t="s">
        <v>528</v>
      </c>
      <c r="L10" s="1086"/>
      <c r="M10" s="987" t="s">
        <v>636</v>
      </c>
      <c r="N10" s="988"/>
      <c r="O10" s="988"/>
      <c r="P10" s="1044"/>
      <c r="Q10" s="987">
        <v>2019</v>
      </c>
      <c r="R10" s="988"/>
      <c r="S10" s="988"/>
      <c r="T10" s="988"/>
      <c r="U10" s="988">
        <v>2020</v>
      </c>
      <c r="V10" s="988"/>
      <c r="W10" s="988"/>
      <c r="X10" s="988"/>
      <c r="Y10" s="988">
        <v>2021</v>
      </c>
      <c r="Z10" s="988"/>
      <c r="AA10" s="988"/>
      <c r="AB10" s="988"/>
      <c r="AC10" s="988">
        <v>2022</v>
      </c>
      <c r="AD10" s="988"/>
      <c r="AE10" s="988"/>
      <c r="AF10" s="1044"/>
      <c r="AG10" s="979" t="s">
        <v>534</v>
      </c>
      <c r="AH10" s="979" t="s">
        <v>607</v>
      </c>
    </row>
    <row r="11" spans="1:34" s="301" customFormat="1" ht="15" customHeight="1">
      <c r="A11" s="1292"/>
      <c r="B11" s="1293"/>
      <c r="C11" s="1293"/>
      <c r="D11" s="1294"/>
      <c r="E11" s="1079"/>
      <c r="F11" s="1296"/>
      <c r="G11" s="1080"/>
      <c r="H11" s="1297"/>
      <c r="I11" s="1083"/>
      <c r="J11" s="1084"/>
      <c r="K11" s="1087"/>
      <c r="L11" s="1088"/>
      <c r="M11" s="463" t="s">
        <v>23</v>
      </c>
      <c r="N11" s="463" t="s">
        <v>24</v>
      </c>
      <c r="O11" s="463" t="s">
        <v>25</v>
      </c>
      <c r="P11" s="463" t="s">
        <v>609</v>
      </c>
      <c r="Q11" s="508" t="s">
        <v>23</v>
      </c>
      <c r="R11" s="466" t="s">
        <v>24</v>
      </c>
      <c r="S11" s="466" t="s">
        <v>25</v>
      </c>
      <c r="T11" s="466" t="s">
        <v>609</v>
      </c>
      <c r="U11" s="466" t="s">
        <v>23</v>
      </c>
      <c r="V11" s="466" t="s">
        <v>24</v>
      </c>
      <c r="W11" s="466" t="s">
        <v>25</v>
      </c>
      <c r="X11" s="466" t="s">
        <v>609</v>
      </c>
      <c r="Y11" s="466" t="s">
        <v>23</v>
      </c>
      <c r="Z11" s="466" t="s">
        <v>24</v>
      </c>
      <c r="AA11" s="466" t="s">
        <v>25</v>
      </c>
      <c r="AB11" s="466" t="s">
        <v>609</v>
      </c>
      <c r="AC11" s="466" t="s">
        <v>23</v>
      </c>
      <c r="AD11" s="466" t="s">
        <v>24</v>
      </c>
      <c r="AE11" s="466" t="s">
        <v>25</v>
      </c>
      <c r="AF11" s="480" t="s">
        <v>609</v>
      </c>
      <c r="AG11" s="1156"/>
      <c r="AH11" s="1156"/>
    </row>
    <row r="12" spans="1:34" s="301" customFormat="1" ht="36" customHeight="1">
      <c r="A12" s="526" t="s">
        <v>606</v>
      </c>
      <c r="B12" s="990" t="s">
        <v>241</v>
      </c>
      <c r="C12" s="1089"/>
      <c r="D12" s="991"/>
      <c r="E12" s="992">
        <v>20</v>
      </c>
      <c r="F12" s="1110"/>
      <c r="G12" s="993"/>
      <c r="H12" s="464" t="s">
        <v>694</v>
      </c>
      <c r="I12" s="990" t="s">
        <v>242</v>
      </c>
      <c r="J12" s="991"/>
      <c r="K12" s="1235"/>
      <c r="L12" s="1236"/>
      <c r="M12" s="541">
        <v>0</v>
      </c>
      <c r="N12" s="541">
        <v>0</v>
      </c>
      <c r="O12" s="541">
        <v>0</v>
      </c>
      <c r="P12" s="540">
        <f>SUM(M12:O12)</f>
        <v>0</v>
      </c>
      <c r="Q12" s="538"/>
      <c r="R12" s="535"/>
      <c r="S12" s="535"/>
      <c r="T12" s="536">
        <f>SUM(Q12:S12)</f>
        <v>0</v>
      </c>
      <c r="U12" s="535"/>
      <c r="V12" s="535"/>
      <c r="W12" s="535"/>
      <c r="X12" s="536">
        <f>SUM(U12:W12)</f>
        <v>0</v>
      </c>
      <c r="Y12" s="535"/>
      <c r="Z12" s="535"/>
      <c r="AA12" s="535"/>
      <c r="AB12" s="536">
        <f>SUM(Y12:AA12)</f>
        <v>0</v>
      </c>
      <c r="AC12" s="535"/>
      <c r="AD12" s="535"/>
      <c r="AE12" s="535"/>
      <c r="AF12" s="536">
        <f>SUM(AC12:AE12)</f>
        <v>0</v>
      </c>
      <c r="AG12" s="535">
        <f>+P12+T12+X12+AB12+AF12</f>
        <v>0</v>
      </c>
      <c r="AH12" s="539">
        <f>AG12/E12</f>
        <v>0</v>
      </c>
    </row>
    <row r="13" spans="1:34" ht="23.25" customHeight="1">
      <c r="A13" s="1095" t="s">
        <v>553</v>
      </c>
      <c r="B13" s="1095"/>
      <c r="C13" s="1095"/>
      <c r="D13" s="1095"/>
      <c r="E13" s="1095"/>
      <c r="F13" s="1095"/>
      <c r="G13" s="1095"/>
      <c r="H13" s="1095"/>
      <c r="I13" s="1095"/>
      <c r="J13" s="1095"/>
      <c r="K13" s="1095"/>
      <c r="L13" s="1095"/>
      <c r="M13" s="1141">
        <f>((P12/$E$12)/COUNT(P12:P12))</f>
        <v>0</v>
      </c>
      <c r="N13" s="1142"/>
      <c r="O13" s="1142"/>
      <c r="P13" s="1143"/>
      <c r="Q13" s="1141">
        <f t="shared" ref="Q13" si="0">((T12/$E$12)/COUNT(T12:T12))</f>
        <v>0</v>
      </c>
      <c r="R13" s="1142"/>
      <c r="S13" s="1142"/>
      <c r="T13" s="1143"/>
      <c r="U13" s="1141">
        <f t="shared" ref="U13" si="1">((X12/$E$12)/COUNT(X12:X12))</f>
        <v>0</v>
      </c>
      <c r="V13" s="1142"/>
      <c r="W13" s="1142"/>
      <c r="X13" s="1143"/>
      <c r="Y13" s="1141">
        <f t="shared" ref="Y13" si="2">((AB12/$E$12)/COUNT(AB12:AB12))</f>
        <v>0</v>
      </c>
      <c r="Z13" s="1142"/>
      <c r="AA13" s="1142"/>
      <c r="AB13" s="1143"/>
      <c r="AC13" s="1141">
        <f t="shared" ref="AC13" si="3">((AF12/$E$12)/COUNT(AF12:AF12))</f>
        <v>0</v>
      </c>
      <c r="AD13" s="1142"/>
      <c r="AE13" s="1142"/>
      <c r="AF13" s="1143"/>
      <c r="AG13" s="497">
        <f>SUM(M13:AF13)</f>
        <v>0</v>
      </c>
      <c r="AH13" s="527">
        <f>AVERAGE(AH12)</f>
        <v>0</v>
      </c>
    </row>
    <row r="14" spans="1:34" ht="15"/>
    <row r="15" spans="1:34" ht="15">
      <c r="A15" s="439" t="s">
        <v>686</v>
      </c>
      <c r="B15" s="439" t="s">
        <v>687</v>
      </c>
      <c r="Q15" s="295"/>
      <c r="AA15" s="441">
        <v>2018</v>
      </c>
      <c r="AB15" s="441">
        <v>2019</v>
      </c>
      <c r="AC15" s="441">
        <v>2020</v>
      </c>
      <c r="AD15" s="441">
        <v>2021</v>
      </c>
      <c r="AE15" s="441">
        <v>2022</v>
      </c>
      <c r="AF15" s="633"/>
    </row>
    <row r="16" spans="1:34" ht="15.75" customHeight="1">
      <c r="A16" s="490">
        <v>2018</v>
      </c>
      <c r="B16" s="502">
        <f>M13</f>
        <v>0</v>
      </c>
      <c r="C16" s="397"/>
      <c r="D16" s="397"/>
      <c r="E16" s="499"/>
      <c r="F16" s="499"/>
      <c r="G16" s="397"/>
      <c r="H16" s="397"/>
      <c r="Q16" s="295"/>
      <c r="Y16" s="1006" t="s">
        <v>526</v>
      </c>
      <c r="Z16" s="1006"/>
      <c r="AA16" s="630" t="s">
        <v>961</v>
      </c>
      <c r="AB16" s="300" t="s">
        <v>962</v>
      </c>
      <c r="AC16" s="300" t="s">
        <v>963</v>
      </c>
      <c r="AD16" s="300" t="s">
        <v>964</v>
      </c>
      <c r="AE16" s="300" t="s">
        <v>965</v>
      </c>
      <c r="AF16" s="594"/>
    </row>
    <row r="17" spans="1:34" ht="15.75" customHeight="1">
      <c r="A17" s="490">
        <v>2019</v>
      </c>
      <c r="B17" s="502">
        <f>Q13</f>
        <v>0</v>
      </c>
      <c r="C17" s="397"/>
      <c r="D17" s="397"/>
      <c r="E17" s="499"/>
      <c r="F17" s="499"/>
      <c r="G17" s="397"/>
      <c r="H17" s="397"/>
      <c r="Q17" s="295"/>
      <c r="Y17" s="1007" t="s">
        <v>525</v>
      </c>
      <c r="Z17" s="1007"/>
      <c r="AA17" s="299" t="s">
        <v>966</v>
      </c>
      <c r="AB17" s="631" t="s">
        <v>967</v>
      </c>
      <c r="AC17" s="299" t="s">
        <v>968</v>
      </c>
      <c r="AD17" s="299" t="s">
        <v>969</v>
      </c>
      <c r="AE17" s="299" t="s">
        <v>970</v>
      </c>
      <c r="AF17" s="594"/>
    </row>
    <row r="18" spans="1:34" ht="15.75" customHeight="1">
      <c r="A18" s="490">
        <v>2020</v>
      </c>
      <c r="B18" s="502">
        <f>U13</f>
        <v>0</v>
      </c>
      <c r="C18" s="397"/>
      <c r="D18" s="397"/>
      <c r="E18" s="499"/>
      <c r="F18" s="499"/>
      <c r="G18" s="397"/>
      <c r="H18" s="397"/>
      <c r="Q18" s="295"/>
      <c r="Y18" s="1009" t="s">
        <v>524</v>
      </c>
      <c r="Z18" s="1009"/>
      <c r="AA18" s="632" t="s">
        <v>523</v>
      </c>
      <c r="AB18" s="298" t="s">
        <v>961</v>
      </c>
      <c r="AC18" s="298" t="s">
        <v>962</v>
      </c>
      <c r="AD18" s="298" t="s">
        <v>963</v>
      </c>
      <c r="AE18" s="298" t="s">
        <v>964</v>
      </c>
      <c r="AF18" s="594"/>
    </row>
    <row r="19" spans="1:34" ht="19.5" customHeight="1">
      <c r="A19" s="380">
        <v>2021</v>
      </c>
      <c r="B19" s="505">
        <f>Y13</f>
        <v>0</v>
      </c>
      <c r="C19" s="357"/>
      <c r="D19" s="359"/>
      <c r="E19" s="359"/>
      <c r="F19" s="359"/>
      <c r="G19" s="359"/>
      <c r="H19" s="359"/>
      <c r="I19" s="359"/>
      <c r="J19" s="359"/>
      <c r="K19" s="359"/>
      <c r="L19" s="359"/>
      <c r="M19" s="359"/>
      <c r="N19" s="359"/>
      <c r="O19" s="359"/>
      <c r="P19" s="359"/>
      <c r="Q19" s="295"/>
    </row>
    <row r="20" spans="1:34" ht="19.5" customHeight="1">
      <c r="A20" s="380">
        <v>2022</v>
      </c>
      <c r="B20" s="505">
        <f>AC13</f>
        <v>0</v>
      </c>
      <c r="C20" s="358"/>
      <c r="D20" s="359"/>
      <c r="E20" s="359"/>
      <c r="F20" s="359"/>
      <c r="G20" s="359"/>
      <c r="H20" s="359"/>
      <c r="I20" s="359"/>
      <c r="J20" s="359"/>
      <c r="K20" s="359"/>
      <c r="L20" s="359"/>
      <c r="M20" s="359"/>
      <c r="N20" s="359"/>
      <c r="O20" s="359"/>
      <c r="P20" s="359"/>
      <c r="Q20" s="295"/>
    </row>
    <row r="21" spans="1:34" ht="19.5" customHeight="1">
      <c r="A21" s="520"/>
      <c r="B21" s="446"/>
      <c r="C21" s="358"/>
      <c r="D21" s="359"/>
      <c r="E21" s="359"/>
      <c r="F21" s="359"/>
      <c r="G21" s="359"/>
      <c r="H21" s="359"/>
      <c r="I21" s="359"/>
      <c r="J21" s="359"/>
      <c r="K21" s="359"/>
      <c r="L21" s="359"/>
      <c r="M21" s="359"/>
      <c r="N21" s="359"/>
      <c r="O21" s="359"/>
      <c r="P21" s="359"/>
      <c r="Q21" s="295"/>
    </row>
    <row r="22" spans="1:34" ht="19.5" customHeight="1">
      <c r="A22" s="520"/>
      <c r="B22" s="446"/>
      <c r="C22" s="358"/>
      <c r="D22" s="359"/>
      <c r="E22" s="359"/>
      <c r="F22" s="359"/>
      <c r="G22" s="359"/>
      <c r="H22" s="359"/>
      <c r="I22" s="359"/>
      <c r="J22" s="359"/>
      <c r="K22" s="359"/>
      <c r="L22" s="359"/>
      <c r="M22" s="359"/>
      <c r="N22" s="359"/>
      <c r="O22" s="359"/>
      <c r="P22" s="359"/>
      <c r="Q22" s="295"/>
    </row>
    <row r="23" spans="1:34" ht="19.5" customHeight="1">
      <c r="A23" s="410"/>
      <c r="B23" s="403"/>
      <c r="C23" s="358"/>
      <c r="D23" s="359"/>
      <c r="E23" s="359"/>
      <c r="F23" s="359"/>
      <c r="G23" s="359"/>
      <c r="H23" s="359"/>
      <c r="I23" s="359"/>
      <c r="J23" s="359"/>
      <c r="K23" s="359"/>
      <c r="L23" s="359"/>
      <c r="M23" s="359"/>
      <c r="N23" s="359"/>
      <c r="O23" s="359"/>
      <c r="P23" s="359"/>
      <c r="Q23" s="295"/>
    </row>
    <row r="24" spans="1:34" ht="19.5" customHeight="1">
      <c r="A24" s="410"/>
      <c r="B24" s="403"/>
      <c r="C24" s="358"/>
      <c r="D24" s="359"/>
      <c r="E24" s="359"/>
      <c r="F24" s="359"/>
      <c r="G24" s="359"/>
      <c r="H24" s="359"/>
      <c r="I24" s="359"/>
      <c r="J24" s="359"/>
      <c r="K24" s="359"/>
      <c r="L24" s="359"/>
      <c r="M24" s="359"/>
      <c r="N24" s="359"/>
      <c r="O24" s="359"/>
      <c r="P24" s="359"/>
      <c r="Q24" s="295"/>
    </row>
    <row r="25" spans="1:34" ht="19.5" customHeight="1">
      <c r="A25" s="410"/>
      <c r="B25" s="403"/>
      <c r="C25" s="358"/>
      <c r="D25" s="359"/>
      <c r="E25" s="359"/>
      <c r="F25" s="359"/>
      <c r="G25" s="359"/>
      <c r="H25" s="359"/>
      <c r="I25" s="359"/>
      <c r="J25" s="359"/>
      <c r="K25" s="359"/>
      <c r="L25" s="359"/>
      <c r="M25" s="359"/>
      <c r="N25" s="359"/>
      <c r="O25" s="359"/>
      <c r="P25" s="359"/>
      <c r="Q25" s="295"/>
    </row>
    <row r="26" spans="1:34" ht="19.5" customHeight="1">
      <c r="A26" s="410"/>
      <c r="B26" s="403"/>
      <c r="C26" s="358"/>
      <c r="D26" s="359"/>
      <c r="E26" s="359"/>
      <c r="F26" s="359"/>
      <c r="G26" s="359"/>
      <c r="H26" s="359"/>
      <c r="I26" s="359"/>
      <c r="J26" s="359"/>
      <c r="K26" s="359"/>
      <c r="L26" s="359"/>
      <c r="M26" s="359"/>
      <c r="N26" s="359"/>
      <c r="O26" s="359"/>
      <c r="P26" s="359"/>
      <c r="Q26" s="295"/>
    </row>
    <row r="27" spans="1:34" ht="19.5" customHeight="1">
      <c r="A27" s="410"/>
      <c r="B27" s="403"/>
      <c r="C27" s="358"/>
      <c r="D27" s="359"/>
      <c r="E27" s="359"/>
      <c r="F27" s="359"/>
      <c r="G27" s="359"/>
      <c r="H27" s="359"/>
      <c r="I27" s="359"/>
      <c r="J27" s="359"/>
      <c r="K27" s="359"/>
      <c r="L27" s="359"/>
      <c r="M27" s="359"/>
      <c r="N27" s="359"/>
      <c r="O27" s="359"/>
      <c r="P27" s="359"/>
      <c r="Q27" s="295"/>
    </row>
    <row r="28" spans="1:34" ht="19.5" customHeight="1">
      <c r="A28" s="410"/>
      <c r="B28" s="403"/>
      <c r="C28" s="358"/>
      <c r="D28" s="403"/>
      <c r="E28" s="403"/>
      <c r="F28" s="403"/>
      <c r="G28" s="403"/>
      <c r="H28" s="403"/>
      <c r="I28" s="403"/>
      <c r="J28" s="403"/>
      <c r="K28" s="403"/>
      <c r="L28" s="403"/>
      <c r="M28" s="403"/>
      <c r="N28" s="403"/>
      <c r="O28" s="403"/>
      <c r="P28" s="403"/>
      <c r="Q28" s="295"/>
    </row>
    <row r="29" spans="1:34" ht="19.5" customHeight="1">
      <c r="A29" s="410"/>
      <c r="B29" s="403"/>
      <c r="C29" s="358"/>
      <c r="D29" s="403"/>
      <c r="E29" s="403"/>
      <c r="F29" s="403"/>
      <c r="G29" s="403"/>
      <c r="H29" s="403"/>
      <c r="I29" s="403"/>
      <c r="J29" s="403"/>
      <c r="K29" s="403"/>
      <c r="L29" s="403"/>
      <c r="M29" s="403"/>
      <c r="N29" s="403"/>
      <c r="O29" s="403"/>
      <c r="P29" s="403"/>
      <c r="Q29" s="295"/>
    </row>
    <row r="30" spans="1:34" ht="19.5" customHeight="1">
      <c r="A30" s="410"/>
      <c r="B30" s="403"/>
      <c r="C30" s="358"/>
      <c r="D30" s="528"/>
      <c r="E30" s="528"/>
      <c r="F30" s="528"/>
      <c r="G30" s="528"/>
      <c r="H30" s="528"/>
      <c r="I30" s="528"/>
      <c r="J30" s="528"/>
      <c r="K30" s="528"/>
      <c r="L30" s="528"/>
      <c r="M30" s="528"/>
      <c r="N30" s="528"/>
      <c r="O30" s="528"/>
      <c r="P30" s="528"/>
      <c r="Q30" s="295"/>
    </row>
    <row r="31" spans="1:34" ht="15">
      <c r="A31" s="1062" t="s">
        <v>608</v>
      </c>
      <c r="B31" s="1063"/>
      <c r="C31" s="1063"/>
      <c r="D31" s="1063"/>
      <c r="E31" s="1063"/>
      <c r="F31" s="1063"/>
      <c r="G31" s="1063"/>
      <c r="H31" s="1063"/>
      <c r="I31" s="1063"/>
      <c r="J31" s="1063"/>
      <c r="K31" s="1063"/>
      <c r="L31" s="1063"/>
      <c r="M31" s="1063"/>
      <c r="N31" s="1063"/>
      <c r="O31" s="1063"/>
      <c r="P31" s="1063"/>
      <c r="Q31" s="1063"/>
      <c r="R31" s="1063"/>
      <c r="S31" s="1063"/>
      <c r="T31" s="1063"/>
      <c r="U31" s="1063"/>
      <c r="V31" s="1063"/>
      <c r="W31" s="1063"/>
      <c r="X31" s="1063"/>
      <c r="Y31" s="1063"/>
      <c r="Z31" s="1063"/>
      <c r="AA31" s="1063"/>
      <c r="AB31" s="1063"/>
      <c r="AC31" s="1063"/>
      <c r="AD31" s="1063"/>
      <c r="AE31" s="1063"/>
      <c r="AF31" s="1063"/>
      <c r="AG31" s="1063"/>
      <c r="AH31" s="1063"/>
    </row>
    <row r="32" spans="1:34" ht="15" customHeight="1">
      <c r="A32" s="1012" t="s">
        <v>723</v>
      </c>
      <c r="B32" s="1013"/>
      <c r="C32" s="1327" t="s">
        <v>730</v>
      </c>
      <c r="D32" s="1327"/>
      <c r="E32" s="1327"/>
      <c r="F32" s="1327"/>
      <c r="G32" s="1327"/>
      <c r="H32" s="1327"/>
      <c r="I32" s="1327"/>
      <c r="J32" s="1327"/>
      <c r="K32" s="1327"/>
      <c r="L32" s="1327"/>
      <c r="M32" s="1327"/>
      <c r="N32" s="1327"/>
      <c r="O32" s="1327"/>
      <c r="P32" s="1327"/>
      <c r="Q32" s="1327"/>
      <c r="R32" s="1327"/>
      <c r="S32" s="1327"/>
      <c r="T32" s="1327"/>
      <c r="U32" s="1327"/>
      <c r="V32" s="1327"/>
      <c r="W32" s="1327"/>
      <c r="X32" s="1327"/>
      <c r="Y32" s="1327"/>
      <c r="Z32" s="1327"/>
      <c r="AA32" s="1327"/>
      <c r="AB32" s="1327"/>
      <c r="AC32" s="1327"/>
      <c r="AD32" s="1327"/>
      <c r="AE32" s="1327"/>
      <c r="AF32" s="1327"/>
      <c r="AG32" s="1327"/>
      <c r="AH32" s="1327"/>
    </row>
    <row r="33" spans="1:34" ht="22.5" customHeight="1">
      <c r="A33" s="1014"/>
      <c r="B33" s="1015"/>
      <c r="C33" s="1327"/>
      <c r="D33" s="1327"/>
      <c r="E33" s="1327"/>
      <c r="F33" s="1327"/>
      <c r="G33" s="1327"/>
      <c r="H33" s="1327"/>
      <c r="I33" s="1327"/>
      <c r="J33" s="1327"/>
      <c r="K33" s="1327"/>
      <c r="L33" s="1327"/>
      <c r="M33" s="1327"/>
      <c r="N33" s="1327"/>
      <c r="O33" s="1327"/>
      <c r="P33" s="1327"/>
      <c r="Q33" s="1327"/>
      <c r="R33" s="1327"/>
      <c r="S33" s="1327"/>
      <c r="T33" s="1327"/>
      <c r="U33" s="1327"/>
      <c r="V33" s="1327"/>
      <c r="W33" s="1327"/>
      <c r="X33" s="1327"/>
      <c r="Y33" s="1327"/>
      <c r="Z33" s="1327"/>
      <c r="AA33" s="1327"/>
      <c r="AB33" s="1327"/>
      <c r="AC33" s="1327"/>
      <c r="AD33" s="1327"/>
      <c r="AE33" s="1327"/>
      <c r="AF33" s="1327"/>
      <c r="AG33" s="1327"/>
      <c r="AH33" s="1327"/>
    </row>
    <row r="34" spans="1:34" ht="15" customHeight="1">
      <c r="A34" s="1010" t="s">
        <v>520</v>
      </c>
      <c r="B34" s="1011"/>
      <c r="C34" s="1181"/>
      <c r="D34" s="1181"/>
      <c r="E34" s="1181"/>
      <c r="F34" s="1181"/>
      <c r="G34" s="1181"/>
      <c r="H34" s="1181"/>
      <c r="I34" s="1181"/>
      <c r="J34" s="1181"/>
      <c r="K34" s="1181"/>
      <c r="L34" s="1181"/>
      <c r="M34" s="1181"/>
      <c r="N34" s="1181"/>
      <c r="O34" s="1181"/>
      <c r="P34" s="1181"/>
      <c r="Q34" s="1181"/>
      <c r="R34" s="1181"/>
      <c r="S34" s="1181"/>
      <c r="T34" s="1181"/>
      <c r="U34" s="1181"/>
      <c r="V34" s="1181"/>
      <c r="W34" s="1181"/>
      <c r="X34" s="1181"/>
      <c r="Y34" s="1181"/>
      <c r="Z34" s="1181"/>
      <c r="AA34" s="1181"/>
      <c r="AB34" s="1181"/>
      <c r="AC34" s="1181"/>
      <c r="AD34" s="1181"/>
      <c r="AE34" s="1181"/>
      <c r="AF34" s="1181"/>
      <c r="AG34" s="1181"/>
      <c r="AH34" s="1181"/>
    </row>
    <row r="35" spans="1:34" ht="15" customHeight="1">
      <c r="A35" s="1012"/>
      <c r="B35" s="1013"/>
      <c r="C35" s="1181"/>
      <c r="D35" s="1181"/>
      <c r="E35" s="1181"/>
      <c r="F35" s="1181"/>
      <c r="G35" s="1181"/>
      <c r="H35" s="1181"/>
      <c r="I35" s="1181"/>
      <c r="J35" s="1181"/>
      <c r="K35" s="1181"/>
      <c r="L35" s="1181"/>
      <c r="M35" s="1181"/>
      <c r="N35" s="1181"/>
      <c r="O35" s="1181"/>
      <c r="P35" s="1181"/>
      <c r="Q35" s="1181"/>
      <c r="R35" s="1181"/>
      <c r="S35" s="1181"/>
      <c r="T35" s="1181"/>
      <c r="U35" s="1181"/>
      <c r="V35" s="1181"/>
      <c r="W35" s="1181"/>
      <c r="X35" s="1181"/>
      <c r="Y35" s="1181"/>
      <c r="Z35" s="1181"/>
      <c r="AA35" s="1181"/>
      <c r="AB35" s="1181"/>
      <c r="AC35" s="1181"/>
      <c r="AD35" s="1181"/>
      <c r="AE35" s="1181"/>
      <c r="AF35" s="1181"/>
      <c r="AG35" s="1181"/>
      <c r="AH35" s="1181"/>
    </row>
    <row r="36" spans="1:34" ht="15" customHeight="1">
      <c r="A36" s="1012"/>
      <c r="B36" s="1013"/>
      <c r="C36" s="1181"/>
      <c r="D36" s="1181"/>
      <c r="E36" s="1181"/>
      <c r="F36" s="1181"/>
      <c r="G36" s="1181"/>
      <c r="H36" s="1181"/>
      <c r="I36" s="1181"/>
      <c r="J36" s="1181"/>
      <c r="K36" s="1181"/>
      <c r="L36" s="1181"/>
      <c r="M36" s="1181"/>
      <c r="N36" s="1181"/>
      <c r="O36" s="1181"/>
      <c r="P36" s="1181"/>
      <c r="Q36" s="1181"/>
      <c r="R36" s="1181"/>
      <c r="S36" s="1181"/>
      <c r="T36" s="1181"/>
      <c r="U36" s="1181"/>
      <c r="V36" s="1181"/>
      <c r="W36" s="1181"/>
      <c r="X36" s="1181"/>
      <c r="Y36" s="1181"/>
      <c r="Z36" s="1181"/>
      <c r="AA36" s="1181"/>
      <c r="AB36" s="1181"/>
      <c r="AC36" s="1181"/>
      <c r="AD36" s="1181"/>
      <c r="AE36" s="1181"/>
      <c r="AF36" s="1181"/>
      <c r="AG36" s="1181"/>
      <c r="AH36" s="1181"/>
    </row>
    <row r="37" spans="1:34" ht="15" hidden="1" customHeight="1">
      <c r="A37" s="1014"/>
      <c r="B37" s="1015"/>
      <c r="C37" s="468"/>
      <c r="D37" s="468"/>
      <c r="E37" s="468"/>
      <c r="F37" s="468"/>
      <c r="G37" s="468"/>
      <c r="H37" s="468"/>
      <c r="I37" s="468"/>
      <c r="J37" s="468"/>
      <c r="K37" s="468"/>
      <c r="L37" s="468"/>
      <c r="M37" s="468"/>
      <c r="N37" s="468"/>
      <c r="O37" s="468"/>
      <c r="P37" s="468"/>
      <c r="Q37" s="531"/>
      <c r="R37" s="531"/>
      <c r="S37" s="531"/>
      <c r="T37" s="531"/>
      <c r="U37" s="531"/>
      <c r="V37" s="531"/>
      <c r="W37" s="531"/>
      <c r="X37" s="531"/>
      <c r="Y37" s="531"/>
      <c r="Z37" s="531"/>
      <c r="AA37" s="531"/>
      <c r="AB37" s="531"/>
      <c r="AC37" s="531"/>
      <c r="AD37" s="531"/>
      <c r="AE37" s="531"/>
      <c r="AF37" s="531"/>
      <c r="AG37" s="531"/>
      <c r="AH37" s="531"/>
    </row>
    <row r="38" spans="1:34" ht="15" customHeight="1">
      <c r="A38" s="1058" t="s">
        <v>702</v>
      </c>
      <c r="B38" s="1058"/>
      <c r="C38" s="1326" t="s">
        <v>724</v>
      </c>
      <c r="D38" s="1326"/>
      <c r="E38" s="1326"/>
      <c r="F38" s="1326"/>
      <c r="G38" s="1326"/>
      <c r="H38" s="1326"/>
      <c r="I38" s="1326"/>
      <c r="J38" s="1326"/>
      <c r="K38" s="1326"/>
      <c r="L38" s="1326"/>
      <c r="M38" s="1326"/>
      <c r="N38" s="1326"/>
      <c r="O38" s="1326"/>
      <c r="P38" s="1326"/>
      <c r="Q38" s="1326"/>
      <c r="R38" s="1326"/>
      <c r="S38" s="1326"/>
      <c r="T38" s="1326"/>
      <c r="U38" s="1326"/>
      <c r="V38" s="1326"/>
      <c r="W38" s="1326"/>
      <c r="X38" s="1326"/>
      <c r="Y38" s="1326"/>
      <c r="Z38" s="1326"/>
      <c r="AA38" s="1326"/>
      <c r="AB38" s="1326"/>
      <c r="AC38" s="1326"/>
      <c r="AD38" s="1326"/>
      <c r="AE38" s="1326"/>
      <c r="AF38" s="1326"/>
      <c r="AG38" s="1326"/>
      <c r="AH38" s="1326"/>
    </row>
    <row r="39" spans="1:34" ht="15" customHeight="1">
      <c r="A39" s="1058"/>
      <c r="B39" s="1058"/>
      <c r="C39" s="1326"/>
      <c r="D39" s="1326"/>
      <c r="E39" s="1326"/>
      <c r="F39" s="1326"/>
      <c r="G39" s="1326"/>
      <c r="H39" s="1326"/>
      <c r="I39" s="1326"/>
      <c r="J39" s="1326"/>
      <c r="K39" s="1326"/>
      <c r="L39" s="1326"/>
      <c r="M39" s="1326"/>
      <c r="N39" s="1326"/>
      <c r="O39" s="1326"/>
      <c r="P39" s="1326"/>
      <c r="Q39" s="1326"/>
      <c r="R39" s="1326"/>
      <c r="S39" s="1326"/>
      <c r="T39" s="1326"/>
      <c r="U39" s="1326"/>
      <c r="V39" s="1326"/>
      <c r="W39" s="1326"/>
      <c r="X39" s="1326"/>
      <c r="Y39" s="1326"/>
      <c r="Z39" s="1326"/>
      <c r="AA39" s="1326"/>
      <c r="AB39" s="1326"/>
      <c r="AC39" s="1326"/>
      <c r="AD39" s="1326"/>
      <c r="AE39" s="1326"/>
      <c r="AF39" s="1326"/>
      <c r="AG39" s="1326"/>
      <c r="AH39" s="1326"/>
    </row>
    <row r="40" spans="1:34" ht="15">
      <c r="Q40" s="295"/>
    </row>
    <row r="41" spans="1:34" ht="15">
      <c r="Q41" s="295"/>
    </row>
    <row r="42" spans="1:34" s="297" customFormat="1" ht="15">
      <c r="A42" s="297" t="s">
        <v>256</v>
      </c>
    </row>
    <row r="43" spans="1:34" s="296" customFormat="1" ht="15">
      <c r="A43" s="296" t="s">
        <v>519</v>
      </c>
    </row>
    <row r="44" spans="1:34" ht="15" customHeight="1"/>
    <row r="45" spans="1:34" ht="15" customHeight="1"/>
    <row r="46" spans="1:34" ht="15" customHeight="1"/>
    <row r="47" spans="1:34" ht="15" customHeight="1"/>
    <row r="48" spans="1:3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sheetData>
  <mergeCells count="60">
    <mergeCell ref="Y16:Z16"/>
    <mergeCell ref="Y17:Z17"/>
    <mergeCell ref="Y18:Z18"/>
    <mergeCell ref="AC13:AF13"/>
    <mergeCell ref="A38:B39"/>
    <mergeCell ref="C38:AH39"/>
    <mergeCell ref="A31:AH31"/>
    <mergeCell ref="A32:B33"/>
    <mergeCell ref="C32:AH33"/>
    <mergeCell ref="A34:B37"/>
    <mergeCell ref="C34:AH36"/>
    <mergeCell ref="M13:P13"/>
    <mergeCell ref="Q13:T13"/>
    <mergeCell ref="U13:X13"/>
    <mergeCell ref="Y13:AB13"/>
    <mergeCell ref="B12:D12"/>
    <mergeCell ref="E12:G12"/>
    <mergeCell ref="I12:J12"/>
    <mergeCell ref="K12:L12"/>
    <mergeCell ref="A13:L13"/>
    <mergeCell ref="AH10:AH11"/>
    <mergeCell ref="A10:D11"/>
    <mergeCell ref="E10:G11"/>
    <mergeCell ref="H10:H11"/>
    <mergeCell ref="I10:J11"/>
    <mergeCell ref="K10:L11"/>
    <mergeCell ref="M10:P10"/>
    <mergeCell ref="Q10:T10"/>
    <mergeCell ref="U10:X10"/>
    <mergeCell ref="Y10:AB10"/>
    <mergeCell ref="AC10:AF10"/>
    <mergeCell ref="AG10:AG11"/>
    <mergeCell ref="A7:D8"/>
    <mergeCell ref="E7:L8"/>
    <mergeCell ref="M7:T8"/>
    <mergeCell ref="U7:AH7"/>
    <mergeCell ref="AF8:AH8"/>
    <mergeCell ref="A9:D9"/>
    <mergeCell ref="E9:L9"/>
    <mergeCell ref="M9:T9"/>
    <mergeCell ref="AF9:AH9"/>
    <mergeCell ref="Y5:AB5"/>
    <mergeCell ref="AC5:AH5"/>
    <mergeCell ref="A6:D6"/>
    <mergeCell ref="E6:L6"/>
    <mergeCell ref="M6:P6"/>
    <mergeCell ref="Q6:T6"/>
    <mergeCell ref="U6:X6"/>
    <mergeCell ref="Y6:AB6"/>
    <mergeCell ref="AC6:AH6"/>
    <mergeCell ref="A5:D5"/>
    <mergeCell ref="E5:L5"/>
    <mergeCell ref="M5:P5"/>
    <mergeCell ref="Q5:T5"/>
    <mergeCell ref="U5:X5"/>
    <mergeCell ref="A1:AF1"/>
    <mergeCell ref="AG1:AH2"/>
    <mergeCell ref="A3:AF3"/>
    <mergeCell ref="AG3:AH3"/>
    <mergeCell ref="A4:AH4"/>
  </mergeCells>
  <pageMargins left="0.7" right="0.7" top="0.75" bottom="0.75" header="0.3" footer="0.3"/>
  <pageSetup orientation="portrait" horizontalDpi="0" verticalDpi="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H107"/>
  <sheetViews>
    <sheetView showGridLines="0" topLeftCell="F4" zoomScale="54" zoomScaleNormal="54" workbookViewId="0">
      <selection activeCell="AC22" sqref="AC22"/>
    </sheetView>
  </sheetViews>
  <sheetFormatPr baseColWidth="10" defaultColWidth="11.5546875" defaultRowHeight="0" customHeight="1" zeroHeight="1"/>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2"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customWidth="1"/>
    <col min="16" max="16" width="11.109375" style="295" bestFit="1" customWidth="1"/>
    <col min="17" max="17" width="10" style="429" customWidth="1"/>
    <col min="18" max="16384" width="11.5546875" style="295"/>
  </cols>
  <sheetData>
    <row r="1" spans="1:34"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1286"/>
      <c r="AH1" s="1287"/>
    </row>
    <row r="2" spans="1:34" ht="15">
      <c r="Q2" s="295"/>
      <c r="AG2" s="1286"/>
      <c r="AH2" s="1287"/>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1288"/>
      <c r="AH3" s="1288"/>
    </row>
    <row r="4" spans="1:34" ht="44.2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248.25" customHeight="1">
      <c r="A6" s="966" t="s">
        <v>197</v>
      </c>
      <c r="B6" s="966"/>
      <c r="C6" s="966"/>
      <c r="D6" s="966"/>
      <c r="E6" s="967" t="s">
        <v>198</v>
      </c>
      <c r="F6" s="967"/>
      <c r="G6" s="967"/>
      <c r="H6" s="967"/>
      <c r="I6" s="967"/>
      <c r="J6" s="967"/>
      <c r="K6" s="967"/>
      <c r="L6" s="967"/>
      <c r="M6" s="967" t="s">
        <v>243</v>
      </c>
      <c r="N6" s="967"/>
      <c r="O6" s="967"/>
      <c r="P6" s="967"/>
      <c r="Q6" s="968" t="s">
        <v>725</v>
      </c>
      <c r="R6" s="968"/>
      <c r="S6" s="968"/>
      <c r="T6" s="968"/>
      <c r="U6" s="968" t="s">
        <v>244</v>
      </c>
      <c r="V6" s="968"/>
      <c r="W6" s="968"/>
      <c r="X6" s="968"/>
      <c r="Y6" s="968" t="s">
        <v>245</v>
      </c>
      <c r="Z6" s="968"/>
      <c r="AA6" s="968"/>
      <c r="AB6" s="968"/>
      <c r="AC6" s="968" t="s">
        <v>726</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430" t="s">
        <v>592</v>
      </c>
      <c r="V8" s="430" t="s">
        <v>593</v>
      </c>
      <c r="W8" s="430" t="s">
        <v>594</v>
      </c>
      <c r="X8" s="430" t="s">
        <v>595</v>
      </c>
      <c r="Y8" s="430" t="s">
        <v>596</v>
      </c>
      <c r="Z8" s="430" t="s">
        <v>597</v>
      </c>
      <c r="AA8" s="430" t="s">
        <v>598</v>
      </c>
      <c r="AB8" s="430" t="s">
        <v>599</v>
      </c>
      <c r="AC8" s="431" t="s">
        <v>600</v>
      </c>
      <c r="AD8" s="431" t="s">
        <v>601</v>
      </c>
      <c r="AE8" s="430" t="s">
        <v>602</v>
      </c>
      <c r="AF8" s="1076" t="s">
        <v>603</v>
      </c>
      <c r="AG8" s="1076"/>
      <c r="AH8" s="1076"/>
    </row>
    <row r="9" spans="1:34" ht="38.25" customHeight="1">
      <c r="A9" s="990" t="s">
        <v>246</v>
      </c>
      <c r="B9" s="1089"/>
      <c r="C9" s="1089"/>
      <c r="D9" s="991"/>
      <c r="E9" s="990" t="s">
        <v>247</v>
      </c>
      <c r="F9" s="1089"/>
      <c r="G9" s="1089"/>
      <c r="H9" s="1089"/>
      <c r="I9" s="1089"/>
      <c r="J9" s="1089"/>
      <c r="K9" s="1089"/>
      <c r="L9" s="991"/>
      <c r="M9" s="963" t="s">
        <v>21</v>
      </c>
      <c r="N9" s="964"/>
      <c r="O9" s="964"/>
      <c r="P9" s="964"/>
      <c r="Q9" s="964"/>
      <c r="R9" s="964"/>
      <c r="S9" s="964"/>
      <c r="T9" s="965"/>
      <c r="U9" s="469"/>
      <c r="V9" s="464"/>
      <c r="W9" s="464"/>
      <c r="X9" s="464"/>
      <c r="Y9" s="465"/>
      <c r="Z9" s="464"/>
      <c r="AA9" s="464"/>
      <c r="AB9" s="464"/>
      <c r="AC9" s="465" t="s">
        <v>30</v>
      </c>
      <c r="AD9" s="465"/>
      <c r="AE9" s="464"/>
      <c r="AF9" s="990"/>
      <c r="AG9" s="1089"/>
      <c r="AH9" s="991"/>
    </row>
    <row r="10" spans="1:34" s="301" customFormat="1" ht="15" customHeight="1">
      <c r="A10" s="1289" t="s">
        <v>500</v>
      </c>
      <c r="B10" s="1290"/>
      <c r="C10" s="1290"/>
      <c r="D10" s="1291"/>
      <c r="E10" s="1077" t="s">
        <v>530</v>
      </c>
      <c r="F10" s="1295"/>
      <c r="G10" s="1078"/>
      <c r="H10" s="1215" t="s">
        <v>10</v>
      </c>
      <c r="I10" s="1081" t="s">
        <v>529</v>
      </c>
      <c r="J10" s="1082"/>
      <c r="K10" s="1085" t="s">
        <v>528</v>
      </c>
      <c r="L10" s="1086"/>
      <c r="M10" s="987" t="s">
        <v>636</v>
      </c>
      <c r="N10" s="988"/>
      <c r="O10" s="988"/>
      <c r="P10" s="1044"/>
      <c r="Q10" s="987">
        <v>2019</v>
      </c>
      <c r="R10" s="988"/>
      <c r="S10" s="988"/>
      <c r="T10" s="988"/>
      <c r="U10" s="988">
        <v>2020</v>
      </c>
      <c r="V10" s="988"/>
      <c r="W10" s="988"/>
      <c r="X10" s="988"/>
      <c r="Y10" s="988">
        <v>2021</v>
      </c>
      <c r="Z10" s="988"/>
      <c r="AA10" s="988"/>
      <c r="AB10" s="988"/>
      <c r="AC10" s="988">
        <v>2022</v>
      </c>
      <c r="AD10" s="988"/>
      <c r="AE10" s="988"/>
      <c r="AF10" s="1044"/>
      <c r="AG10" s="979" t="s">
        <v>534</v>
      </c>
      <c r="AH10" s="979" t="s">
        <v>607</v>
      </c>
    </row>
    <row r="11" spans="1:34" s="301" customFormat="1" ht="15" customHeight="1">
      <c r="A11" s="1292"/>
      <c r="B11" s="1293"/>
      <c r="C11" s="1293"/>
      <c r="D11" s="1294"/>
      <c r="E11" s="1079"/>
      <c r="F11" s="1296"/>
      <c r="G11" s="1080"/>
      <c r="H11" s="1297"/>
      <c r="I11" s="1083"/>
      <c r="J11" s="1084"/>
      <c r="K11" s="1087"/>
      <c r="L11" s="1088"/>
      <c r="M11" s="463" t="s">
        <v>23</v>
      </c>
      <c r="N11" s="463" t="s">
        <v>24</v>
      </c>
      <c r="O11" s="463" t="s">
        <v>25</v>
      </c>
      <c r="P11" s="463" t="s">
        <v>609</v>
      </c>
      <c r="Q11" s="508" t="s">
        <v>23</v>
      </c>
      <c r="R11" s="466" t="s">
        <v>24</v>
      </c>
      <c r="S11" s="466" t="s">
        <v>25</v>
      </c>
      <c r="T11" s="466" t="s">
        <v>609</v>
      </c>
      <c r="U11" s="466" t="s">
        <v>23</v>
      </c>
      <c r="V11" s="466" t="s">
        <v>24</v>
      </c>
      <c r="W11" s="466" t="s">
        <v>25</v>
      </c>
      <c r="X11" s="466" t="s">
        <v>609</v>
      </c>
      <c r="Y11" s="466" t="s">
        <v>23</v>
      </c>
      <c r="Z11" s="466" t="s">
        <v>24</v>
      </c>
      <c r="AA11" s="466" t="s">
        <v>25</v>
      </c>
      <c r="AB11" s="466" t="s">
        <v>609</v>
      </c>
      <c r="AC11" s="466" t="s">
        <v>23</v>
      </c>
      <c r="AD11" s="466" t="s">
        <v>24</v>
      </c>
      <c r="AE11" s="466" t="s">
        <v>25</v>
      </c>
      <c r="AF11" s="480" t="s">
        <v>609</v>
      </c>
      <c r="AG11" s="1156"/>
      <c r="AH11" s="1156"/>
    </row>
    <row r="12" spans="1:34" s="301" customFormat="1" ht="82.5" customHeight="1">
      <c r="A12" s="467" t="s">
        <v>606</v>
      </c>
      <c r="B12" s="1250" t="s">
        <v>248</v>
      </c>
      <c r="C12" s="1328"/>
      <c r="D12" s="1251"/>
      <c r="E12" s="1233">
        <v>20</v>
      </c>
      <c r="F12" s="1249"/>
      <c r="G12" s="1234"/>
      <c r="H12" s="467" t="s">
        <v>694</v>
      </c>
      <c r="I12" s="1250" t="s">
        <v>249</v>
      </c>
      <c r="J12" s="1251"/>
      <c r="K12" s="1233" t="s">
        <v>250</v>
      </c>
      <c r="L12" s="1234"/>
      <c r="M12" s="494">
        <v>2</v>
      </c>
      <c r="N12" s="494">
        <v>0</v>
      </c>
      <c r="O12" s="494">
        <v>2</v>
      </c>
      <c r="P12" s="537">
        <f>SUM(M12:O12)</f>
        <v>4</v>
      </c>
      <c r="Q12" s="538"/>
      <c r="R12" s="538"/>
      <c r="S12" s="538"/>
      <c r="T12" s="536">
        <f>SUM(Q12:S12)</f>
        <v>0</v>
      </c>
      <c r="U12" s="538"/>
      <c r="V12" s="538"/>
      <c r="W12" s="538"/>
      <c r="X12" s="536">
        <f>SUM(U12:W12)</f>
        <v>0</v>
      </c>
      <c r="Y12" s="538"/>
      <c r="Z12" s="538"/>
      <c r="AA12" s="538"/>
      <c r="AB12" s="536">
        <f>SUM(Y12:AA12)</f>
        <v>0</v>
      </c>
      <c r="AC12" s="538"/>
      <c r="AD12" s="538"/>
      <c r="AE12" s="538"/>
      <c r="AF12" s="536">
        <f>SUM(AC12:AE12)</f>
        <v>0</v>
      </c>
      <c r="AG12" s="538">
        <f>+P12+T12+X12+AB12+AF12</f>
        <v>4</v>
      </c>
      <c r="AH12" s="542">
        <f>AG12/E12</f>
        <v>0.2</v>
      </c>
    </row>
    <row r="13" spans="1:34" ht="23.25" customHeight="1">
      <c r="A13" s="1095" t="s">
        <v>553</v>
      </c>
      <c r="B13" s="1095"/>
      <c r="C13" s="1095"/>
      <c r="D13" s="1095"/>
      <c r="E13" s="1095"/>
      <c r="F13" s="1095"/>
      <c r="G13" s="1095"/>
      <c r="H13" s="1095"/>
      <c r="I13" s="1095"/>
      <c r="J13" s="1095"/>
      <c r="K13" s="1095"/>
      <c r="L13" s="1095"/>
      <c r="M13" s="1141">
        <f>((P12/$E$12)/COUNT(P12:P12))</f>
        <v>0.2</v>
      </c>
      <c r="N13" s="1142"/>
      <c r="O13" s="1142"/>
      <c r="P13" s="1143"/>
      <c r="Q13" s="1141">
        <f t="shared" ref="Q13" si="0">((T12/$E$12)/COUNT(T12:T12))</f>
        <v>0</v>
      </c>
      <c r="R13" s="1142"/>
      <c r="S13" s="1142"/>
      <c r="T13" s="1143"/>
      <c r="U13" s="1141">
        <f t="shared" ref="U13" si="1">((X12/$E$12)/COUNT(X12:X12))</f>
        <v>0</v>
      </c>
      <c r="V13" s="1142"/>
      <c r="W13" s="1142"/>
      <c r="X13" s="1143"/>
      <c r="Y13" s="1141">
        <f t="shared" ref="Y13" si="2">((AB12/$E$12)/COUNT(AB12:AB12))</f>
        <v>0</v>
      </c>
      <c r="Z13" s="1142"/>
      <c r="AA13" s="1142"/>
      <c r="AB13" s="1143"/>
      <c r="AC13" s="1141">
        <f t="shared" ref="AC13" si="3">((AF12/$E$12)/COUNT(AF12:AF12))</f>
        <v>0</v>
      </c>
      <c r="AD13" s="1142"/>
      <c r="AE13" s="1142"/>
      <c r="AF13" s="1143"/>
      <c r="AG13" s="529">
        <f>SUM(M13:AF13)</f>
        <v>0.2</v>
      </c>
      <c r="AH13" s="530">
        <f>AVERAGE(AH12)</f>
        <v>0.2</v>
      </c>
    </row>
    <row r="14" spans="1:34" ht="15"/>
    <row r="15" spans="1:34" ht="15">
      <c r="A15" s="439" t="s">
        <v>686</v>
      </c>
      <c r="B15" s="439" t="s">
        <v>687</v>
      </c>
      <c r="Q15" s="295"/>
      <c r="AA15" s="441">
        <v>2018</v>
      </c>
      <c r="AB15" s="441">
        <v>2019</v>
      </c>
      <c r="AC15" s="441">
        <v>2020</v>
      </c>
      <c r="AD15" s="441">
        <v>2021</v>
      </c>
      <c r="AE15" s="441">
        <v>2022</v>
      </c>
      <c r="AF15" s="633"/>
    </row>
    <row r="16" spans="1:34" ht="15.75" customHeight="1">
      <c r="A16" s="490">
        <v>2018</v>
      </c>
      <c r="B16" s="502">
        <f>M13</f>
        <v>0.2</v>
      </c>
      <c r="C16" s="397"/>
      <c r="D16" s="397"/>
      <c r="E16" s="499"/>
      <c r="F16" s="499"/>
      <c r="G16" s="397"/>
      <c r="H16" s="397"/>
      <c r="Q16" s="295"/>
      <c r="Y16" s="1006" t="s">
        <v>526</v>
      </c>
      <c r="Z16" s="1006"/>
      <c r="AA16" s="630" t="s">
        <v>961</v>
      </c>
      <c r="AB16" s="300" t="s">
        <v>962</v>
      </c>
      <c r="AC16" s="300" t="s">
        <v>963</v>
      </c>
      <c r="AD16" s="300" t="s">
        <v>964</v>
      </c>
      <c r="AE16" s="300" t="s">
        <v>965</v>
      </c>
      <c r="AF16" s="594"/>
    </row>
    <row r="17" spans="1:34" ht="15.75" customHeight="1">
      <c r="A17" s="490">
        <v>2019</v>
      </c>
      <c r="B17" s="502">
        <f>Q13</f>
        <v>0</v>
      </c>
      <c r="C17" s="397"/>
      <c r="D17" s="397"/>
      <c r="E17" s="499"/>
      <c r="F17" s="499"/>
      <c r="G17" s="397"/>
      <c r="H17" s="397"/>
      <c r="Q17" s="295"/>
      <c r="Y17" s="1007" t="s">
        <v>525</v>
      </c>
      <c r="Z17" s="1007"/>
      <c r="AA17" s="299" t="s">
        <v>966</v>
      </c>
      <c r="AB17" s="631" t="s">
        <v>967</v>
      </c>
      <c r="AC17" s="299" t="s">
        <v>968</v>
      </c>
      <c r="AD17" s="299" t="s">
        <v>969</v>
      </c>
      <c r="AE17" s="299" t="s">
        <v>970</v>
      </c>
      <c r="AF17" s="594"/>
    </row>
    <row r="18" spans="1:34" ht="15.75" customHeight="1">
      <c r="A18" s="490">
        <v>2020</v>
      </c>
      <c r="B18" s="502">
        <f>U13</f>
        <v>0</v>
      </c>
      <c r="C18" s="397"/>
      <c r="D18" s="397"/>
      <c r="E18" s="499"/>
      <c r="F18" s="499"/>
      <c r="G18" s="397"/>
      <c r="H18" s="397"/>
      <c r="Q18" s="295"/>
      <c r="Y18" s="1009" t="s">
        <v>524</v>
      </c>
      <c r="Z18" s="1009"/>
      <c r="AA18" s="632" t="s">
        <v>523</v>
      </c>
      <c r="AB18" s="298" t="s">
        <v>961</v>
      </c>
      <c r="AC18" s="298" t="s">
        <v>962</v>
      </c>
      <c r="AD18" s="298" t="s">
        <v>963</v>
      </c>
      <c r="AE18" s="298" t="s">
        <v>964</v>
      </c>
      <c r="AF18" s="594"/>
    </row>
    <row r="19" spans="1:34" ht="19.5" customHeight="1">
      <c r="A19" s="380">
        <v>2021</v>
      </c>
      <c r="B19" s="505">
        <f>Y13</f>
        <v>0</v>
      </c>
      <c r="C19" s="358"/>
      <c r="D19" s="1116"/>
      <c r="E19" s="1116"/>
      <c r="F19" s="1116"/>
      <c r="G19" s="1116"/>
      <c r="H19" s="1116"/>
      <c r="I19" s="1116"/>
      <c r="J19" s="1116"/>
      <c r="K19" s="1116"/>
      <c r="L19" s="1116"/>
      <c r="M19" s="1116"/>
      <c r="N19" s="1116"/>
      <c r="O19" s="1116"/>
      <c r="P19" s="1116"/>
      <c r="Q19" s="295"/>
    </row>
    <row r="20" spans="1:34" ht="19.5" customHeight="1">
      <c r="A20" s="380">
        <v>2022</v>
      </c>
      <c r="B20" s="505">
        <f>AC13</f>
        <v>0</v>
      </c>
      <c r="C20" s="358"/>
      <c r="D20" s="1116"/>
      <c r="E20" s="1116"/>
      <c r="F20" s="1116"/>
      <c r="G20" s="1116"/>
      <c r="H20" s="1116"/>
      <c r="I20" s="1116"/>
      <c r="J20" s="1116"/>
      <c r="K20" s="1116"/>
      <c r="L20" s="1116"/>
      <c r="M20" s="1116"/>
      <c r="N20" s="1116"/>
      <c r="O20" s="1116"/>
      <c r="P20" s="1116"/>
      <c r="Q20" s="295"/>
    </row>
    <row r="21" spans="1:34" ht="19.5" customHeight="1">
      <c r="A21" s="520"/>
      <c r="B21" s="446"/>
      <c r="C21" s="358"/>
      <c r="D21" s="1116"/>
      <c r="E21" s="1116"/>
      <c r="F21" s="1116"/>
      <c r="G21" s="1116"/>
      <c r="H21" s="1116"/>
      <c r="I21" s="1116"/>
      <c r="J21" s="1116"/>
      <c r="K21" s="1116"/>
      <c r="L21" s="1116"/>
      <c r="M21" s="1116"/>
      <c r="N21" s="1116"/>
      <c r="O21" s="1116"/>
      <c r="P21" s="1116"/>
      <c r="Q21" s="295"/>
    </row>
    <row r="22" spans="1:34" ht="19.5" customHeight="1">
      <c r="A22" s="520"/>
      <c r="B22" s="446"/>
      <c r="C22" s="358"/>
      <c r="D22" s="1116"/>
      <c r="E22" s="1116"/>
      <c r="F22" s="1116"/>
      <c r="G22" s="1116"/>
      <c r="H22" s="1116"/>
      <c r="I22" s="1116"/>
      <c r="J22" s="1116"/>
      <c r="K22" s="1116"/>
      <c r="L22" s="1116"/>
      <c r="M22" s="1116"/>
      <c r="N22" s="1116"/>
      <c r="O22" s="1116"/>
      <c r="P22" s="1116"/>
      <c r="Q22" s="295"/>
    </row>
    <row r="23" spans="1:34" ht="19.5" customHeight="1">
      <c r="A23" s="520"/>
      <c r="B23" s="446"/>
      <c r="C23" s="358"/>
      <c r="D23" s="1116"/>
      <c r="E23" s="1116"/>
      <c r="F23" s="1116"/>
      <c r="G23" s="1116"/>
      <c r="H23" s="1116"/>
      <c r="I23" s="1116"/>
      <c r="J23" s="1116"/>
      <c r="K23" s="1116"/>
      <c r="L23" s="1116"/>
      <c r="M23" s="1116"/>
      <c r="N23" s="1116"/>
      <c r="O23" s="1116"/>
      <c r="P23" s="1116"/>
      <c r="Q23" s="295"/>
    </row>
    <row r="24" spans="1:34" ht="19.5" customHeight="1">
      <c r="A24" s="520"/>
      <c r="B24" s="446"/>
      <c r="C24" s="358"/>
      <c r="D24" s="1116"/>
      <c r="E24" s="1116"/>
      <c r="F24" s="1116"/>
      <c r="G24" s="1116"/>
      <c r="H24" s="1116"/>
      <c r="I24" s="1116"/>
      <c r="J24" s="1116"/>
      <c r="K24" s="1116"/>
      <c r="L24" s="1116"/>
      <c r="M24" s="1116"/>
      <c r="N24" s="1116"/>
      <c r="O24" s="1116"/>
      <c r="P24" s="1116"/>
      <c r="Q24" s="295"/>
    </row>
    <row r="25" spans="1:34" ht="19.5" customHeight="1">
      <c r="A25" s="410"/>
      <c r="B25" s="403"/>
      <c r="C25" s="358"/>
      <c r="D25" s="1116"/>
      <c r="E25" s="1116"/>
      <c r="F25" s="1116"/>
      <c r="G25" s="1116"/>
      <c r="H25" s="1116"/>
      <c r="I25" s="1116"/>
      <c r="J25" s="1116"/>
      <c r="K25" s="1116"/>
      <c r="L25" s="1116"/>
      <c r="M25" s="1116"/>
      <c r="N25" s="1116"/>
      <c r="O25" s="1116"/>
      <c r="P25" s="1116"/>
      <c r="Q25" s="295"/>
    </row>
    <row r="26" spans="1:34" ht="19.5" customHeight="1">
      <c r="A26" s="410"/>
      <c r="B26" s="403"/>
      <c r="C26" s="358"/>
      <c r="D26" s="1116"/>
      <c r="E26" s="1116"/>
      <c r="F26" s="1116"/>
      <c r="G26" s="1116"/>
      <c r="H26" s="1116"/>
      <c r="I26" s="1116"/>
      <c r="J26" s="1116"/>
      <c r="K26" s="1116"/>
      <c r="L26" s="1116"/>
      <c r="M26" s="1116"/>
      <c r="N26" s="1116"/>
      <c r="O26" s="1116"/>
      <c r="P26" s="1116"/>
      <c r="Q26" s="295"/>
    </row>
    <row r="27" spans="1:34" ht="19.5" customHeight="1">
      <c r="A27" s="410"/>
      <c r="B27" s="403"/>
      <c r="C27" s="358"/>
      <c r="D27" s="403"/>
      <c r="E27" s="403"/>
      <c r="F27" s="403"/>
      <c r="G27" s="403"/>
      <c r="H27" s="403"/>
      <c r="I27" s="403"/>
      <c r="J27" s="403"/>
      <c r="K27" s="403"/>
      <c r="L27" s="403"/>
      <c r="M27" s="403"/>
      <c r="N27" s="403"/>
      <c r="O27" s="403"/>
      <c r="P27" s="403"/>
      <c r="Q27" s="295"/>
    </row>
    <row r="28" spans="1:34" ht="19.5" customHeight="1">
      <c r="A28" s="410"/>
      <c r="B28" s="403"/>
      <c r="C28" s="358"/>
      <c r="D28" s="403"/>
      <c r="E28" s="403"/>
      <c r="F28" s="403"/>
      <c r="G28" s="403"/>
      <c r="H28" s="403"/>
      <c r="I28" s="403"/>
      <c r="J28" s="403"/>
      <c r="K28" s="403"/>
      <c r="L28" s="403"/>
      <c r="M28" s="403"/>
      <c r="N28" s="403"/>
      <c r="O28" s="403"/>
      <c r="P28" s="403"/>
      <c r="Q28" s="295"/>
    </row>
    <row r="29" spans="1:34" ht="19.5" customHeight="1">
      <c r="A29" s="410"/>
      <c r="B29" s="403"/>
      <c r="C29" s="358"/>
      <c r="D29" s="403"/>
      <c r="E29" s="403"/>
      <c r="F29" s="403"/>
      <c r="G29" s="403"/>
      <c r="H29" s="403"/>
      <c r="I29" s="403"/>
      <c r="J29" s="403"/>
      <c r="K29" s="403"/>
      <c r="L29" s="403"/>
      <c r="M29" s="403"/>
      <c r="N29" s="403"/>
      <c r="O29" s="403"/>
      <c r="P29" s="403"/>
      <c r="Q29" s="295"/>
    </row>
    <row r="30" spans="1:34" ht="19.5" customHeight="1">
      <c r="A30" s="410"/>
      <c r="B30" s="403"/>
      <c r="C30" s="358"/>
      <c r="D30" s="403"/>
      <c r="E30" s="403"/>
      <c r="F30" s="403"/>
      <c r="G30" s="403"/>
      <c r="H30" s="403"/>
      <c r="I30" s="403"/>
      <c r="J30" s="403"/>
      <c r="K30" s="403"/>
      <c r="L30" s="403"/>
      <c r="M30" s="403"/>
      <c r="N30" s="403"/>
      <c r="O30" s="403"/>
      <c r="P30" s="403"/>
      <c r="Q30" s="295"/>
    </row>
    <row r="31" spans="1:34" ht="15">
      <c r="A31" s="1062" t="s">
        <v>608</v>
      </c>
      <c r="B31" s="1063"/>
      <c r="C31" s="1063"/>
      <c r="D31" s="1063"/>
      <c r="E31" s="1063"/>
      <c r="F31" s="1063"/>
      <c r="G31" s="1063"/>
      <c r="H31" s="1063"/>
      <c r="I31" s="1063"/>
      <c r="J31" s="1063"/>
      <c r="K31" s="1063"/>
      <c r="L31" s="1063"/>
      <c r="M31" s="1063"/>
      <c r="N31" s="1063"/>
      <c r="O31" s="1063"/>
      <c r="P31" s="1063"/>
      <c r="Q31" s="1063"/>
      <c r="R31" s="1063"/>
      <c r="S31" s="1063"/>
      <c r="T31" s="1063"/>
      <c r="U31" s="1063"/>
      <c r="V31" s="1063"/>
      <c r="W31" s="1063"/>
      <c r="X31" s="1063"/>
      <c r="Y31" s="1063"/>
      <c r="Z31" s="1063"/>
      <c r="AA31" s="1063"/>
      <c r="AB31" s="1063"/>
      <c r="AC31" s="1063"/>
      <c r="AD31" s="1063"/>
      <c r="AE31" s="1063"/>
      <c r="AF31" s="1063"/>
      <c r="AG31" s="1063"/>
      <c r="AH31" s="1063"/>
    </row>
    <row r="32" spans="1:34" ht="15" customHeight="1">
      <c r="A32" s="1010" t="s">
        <v>522</v>
      </c>
      <c r="B32" s="1011"/>
      <c r="C32" s="1064" t="s">
        <v>729</v>
      </c>
      <c r="D32" s="1064"/>
      <c r="E32" s="1064"/>
      <c r="F32" s="1064"/>
      <c r="G32" s="1064"/>
      <c r="H32" s="1064"/>
      <c r="I32" s="1064"/>
      <c r="J32" s="1064"/>
      <c r="K32" s="1064"/>
      <c r="L32" s="1064"/>
      <c r="M32" s="1064"/>
      <c r="N32" s="1064"/>
      <c r="O32" s="1064"/>
      <c r="P32" s="1064"/>
      <c r="Q32" s="1064"/>
      <c r="R32" s="1064"/>
      <c r="S32" s="1064"/>
      <c r="T32" s="1064"/>
      <c r="U32" s="1064"/>
      <c r="V32" s="1064"/>
      <c r="W32" s="1064"/>
      <c r="X32" s="1064"/>
      <c r="Y32" s="1064"/>
      <c r="Z32" s="1064"/>
      <c r="AA32" s="1064"/>
      <c r="AB32" s="1064"/>
      <c r="AC32" s="1064"/>
      <c r="AD32" s="1064"/>
      <c r="AE32" s="1064"/>
      <c r="AF32" s="1064"/>
      <c r="AG32" s="1064"/>
      <c r="AH32" s="1064"/>
    </row>
    <row r="33" spans="1:34" ht="15" customHeight="1">
      <c r="A33" s="1012"/>
      <c r="B33" s="1013"/>
      <c r="C33" s="1064"/>
      <c r="D33" s="1064"/>
      <c r="E33" s="1064"/>
      <c r="F33" s="1064"/>
      <c r="G33" s="1064"/>
      <c r="H33" s="1064"/>
      <c r="I33" s="1064"/>
      <c r="J33" s="1064"/>
      <c r="K33" s="1064"/>
      <c r="L33" s="1064"/>
      <c r="M33" s="1064"/>
      <c r="N33" s="1064"/>
      <c r="O33" s="1064"/>
      <c r="P33" s="1064"/>
      <c r="Q33" s="1064"/>
      <c r="R33" s="1064"/>
      <c r="S33" s="1064"/>
      <c r="T33" s="1064"/>
      <c r="U33" s="1064"/>
      <c r="V33" s="1064"/>
      <c r="W33" s="1064"/>
      <c r="X33" s="1064"/>
      <c r="Y33" s="1064"/>
      <c r="Z33" s="1064"/>
      <c r="AA33" s="1064"/>
      <c r="AB33" s="1064"/>
      <c r="AC33" s="1064"/>
      <c r="AD33" s="1064"/>
      <c r="AE33" s="1064"/>
      <c r="AF33" s="1064"/>
      <c r="AG33" s="1064"/>
      <c r="AH33" s="1064"/>
    </row>
    <row r="34" spans="1:34" ht="15" customHeight="1">
      <c r="A34" s="1012"/>
      <c r="B34" s="1013"/>
      <c r="C34" s="1064"/>
      <c r="D34" s="1064"/>
      <c r="E34" s="1064"/>
      <c r="F34" s="1064"/>
      <c r="G34" s="1064"/>
      <c r="H34" s="1064"/>
      <c r="I34" s="1064"/>
      <c r="J34" s="1064"/>
      <c r="K34" s="1064"/>
      <c r="L34" s="1064"/>
      <c r="M34" s="1064"/>
      <c r="N34" s="1064"/>
      <c r="O34" s="1064"/>
      <c r="P34" s="1064"/>
      <c r="Q34" s="1064"/>
      <c r="R34" s="1064"/>
      <c r="S34" s="1064"/>
      <c r="T34" s="1064"/>
      <c r="U34" s="1064"/>
      <c r="V34" s="1064"/>
      <c r="W34" s="1064"/>
      <c r="X34" s="1064"/>
      <c r="Y34" s="1064"/>
      <c r="Z34" s="1064"/>
      <c r="AA34" s="1064"/>
      <c r="AB34" s="1064"/>
      <c r="AC34" s="1064"/>
      <c r="AD34" s="1064"/>
      <c r="AE34" s="1064"/>
      <c r="AF34" s="1064"/>
      <c r="AG34" s="1064"/>
      <c r="AH34" s="1064"/>
    </row>
    <row r="35" spans="1:34" ht="15" customHeight="1">
      <c r="A35" s="1012"/>
      <c r="B35" s="1013"/>
      <c r="C35" s="1064"/>
      <c r="D35" s="1064"/>
      <c r="E35" s="1064"/>
      <c r="F35" s="1064"/>
      <c r="G35" s="1064"/>
      <c r="H35" s="1064"/>
      <c r="I35" s="1064"/>
      <c r="J35" s="1064"/>
      <c r="K35" s="1064"/>
      <c r="L35" s="1064"/>
      <c r="M35" s="1064"/>
      <c r="N35" s="1064"/>
      <c r="O35" s="1064"/>
      <c r="P35" s="1064"/>
      <c r="Q35" s="1064"/>
      <c r="R35" s="1064"/>
      <c r="S35" s="1064"/>
      <c r="T35" s="1064"/>
      <c r="U35" s="1064"/>
      <c r="V35" s="1064"/>
      <c r="W35" s="1064"/>
      <c r="X35" s="1064"/>
      <c r="Y35" s="1064"/>
      <c r="Z35" s="1064"/>
      <c r="AA35" s="1064"/>
      <c r="AB35" s="1064"/>
      <c r="AC35" s="1064"/>
      <c r="AD35" s="1064"/>
      <c r="AE35" s="1064"/>
      <c r="AF35" s="1064"/>
      <c r="AG35" s="1064"/>
      <c r="AH35" s="1064"/>
    </row>
    <row r="36" spans="1:34" ht="15" customHeight="1">
      <c r="A36" s="1012"/>
      <c r="B36" s="1013"/>
      <c r="C36" s="1064"/>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c r="AG36" s="1064"/>
      <c r="AH36" s="1064"/>
    </row>
    <row r="37" spans="1:34" ht="15" customHeight="1">
      <c r="A37" s="1012"/>
      <c r="B37" s="1013"/>
      <c r="C37" s="1064"/>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row>
    <row r="38" spans="1:34" ht="15" customHeight="1">
      <c r="A38" s="1012"/>
      <c r="B38" s="1013"/>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row>
    <row r="39" spans="1:34" ht="15" customHeight="1">
      <c r="A39" s="1010" t="s">
        <v>521</v>
      </c>
      <c r="B39" s="1011"/>
      <c r="C39" s="1064" t="s">
        <v>727</v>
      </c>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ht="15" customHeight="1">
      <c r="A40" s="1012"/>
      <c r="B40" s="1013"/>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row>
    <row r="41" spans="1:34" ht="15" customHeight="1">
      <c r="A41" s="1012"/>
      <c r="B41" s="1013"/>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row>
    <row r="42" spans="1:34" ht="15" customHeight="1">
      <c r="A42" s="1012"/>
      <c r="B42" s="1013"/>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row>
    <row r="43" spans="1:34" ht="15" customHeight="1">
      <c r="A43" s="1012"/>
      <c r="B43" s="1013"/>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row>
    <row r="44" spans="1:34" ht="15" customHeight="1">
      <c r="A44" s="1012"/>
      <c r="B44" s="1013"/>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row>
    <row r="45" spans="1:34" ht="15" customHeight="1">
      <c r="A45" s="1010" t="s">
        <v>520</v>
      </c>
      <c r="B45" s="1011"/>
      <c r="C45" s="1064" t="s">
        <v>728</v>
      </c>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ht="15" customHeight="1">
      <c r="A46" s="1012"/>
      <c r="B46" s="1013"/>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ht="15" customHeight="1">
      <c r="A47" s="1012"/>
      <c r="B47" s="1013"/>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ht="15" customHeight="1">
      <c r="A48" s="1012"/>
      <c r="B48" s="1013"/>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ht="15" customHeight="1">
      <c r="A49" s="1012"/>
      <c r="B49" s="1013"/>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0" spans="1:34" ht="15" customHeight="1">
      <c r="A50" s="1012"/>
      <c r="B50" s="1013"/>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row>
    <row r="51" spans="1:34" ht="15" customHeight="1">
      <c r="A51" s="1012"/>
      <c r="B51" s="1013"/>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c r="AG51" s="1064"/>
      <c r="AH51" s="1064"/>
    </row>
    <row r="52" spans="1:34" ht="15" customHeight="1">
      <c r="A52" s="1012"/>
      <c r="B52" s="1013"/>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c r="AG52" s="1064"/>
      <c r="AH52" s="1064"/>
    </row>
    <row r="53" spans="1:34" ht="15" customHeight="1">
      <c r="A53" s="1012"/>
      <c r="B53" s="1013"/>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c r="AG53" s="1064"/>
      <c r="AH53" s="1064"/>
    </row>
    <row r="54" spans="1:34" ht="15" customHeight="1">
      <c r="A54" s="1014"/>
      <c r="B54" s="1015"/>
      <c r="C54" s="1064"/>
      <c r="D54" s="1064"/>
      <c r="E54" s="1064"/>
      <c r="F54" s="1064"/>
      <c r="G54" s="1064"/>
      <c r="H54" s="1064"/>
      <c r="I54" s="1064"/>
      <c r="J54" s="1064"/>
      <c r="K54" s="1064"/>
      <c r="L54" s="1064"/>
      <c r="M54" s="1064"/>
      <c r="N54" s="1064"/>
      <c r="O54" s="1064"/>
      <c r="P54" s="1064"/>
      <c r="Q54" s="1064"/>
      <c r="R54" s="1064"/>
      <c r="S54" s="1064"/>
      <c r="T54" s="1064"/>
      <c r="U54" s="1064"/>
      <c r="V54" s="1064"/>
      <c r="W54" s="1064"/>
      <c r="X54" s="1064"/>
      <c r="Y54" s="1064"/>
      <c r="Z54" s="1064"/>
      <c r="AA54" s="1064"/>
      <c r="AB54" s="1064"/>
      <c r="AC54" s="1064"/>
      <c r="AD54" s="1064"/>
      <c r="AE54" s="1064"/>
      <c r="AF54" s="1064"/>
      <c r="AG54" s="1064"/>
      <c r="AH54" s="1064"/>
    </row>
    <row r="55" spans="1:34" ht="15">
      <c r="Q55" s="295"/>
    </row>
    <row r="56" spans="1:34" ht="15">
      <c r="Q56" s="295"/>
    </row>
    <row r="57" spans="1:34" s="297" customFormat="1" ht="15">
      <c r="A57" s="297" t="s">
        <v>256</v>
      </c>
    </row>
    <row r="58" spans="1:34" s="296" customFormat="1" ht="15">
      <c r="A58" s="296" t="s">
        <v>519</v>
      </c>
    </row>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sheetData>
  <mergeCells count="61">
    <mergeCell ref="Y16:Z16"/>
    <mergeCell ref="Y17:Z17"/>
    <mergeCell ref="Y18:Z18"/>
    <mergeCell ref="AC13:AF13"/>
    <mergeCell ref="A45:B54"/>
    <mergeCell ref="C45:AH54"/>
    <mergeCell ref="D19:P26"/>
    <mergeCell ref="A31:AH31"/>
    <mergeCell ref="A32:B38"/>
    <mergeCell ref="C32:AH38"/>
    <mergeCell ref="A39:B44"/>
    <mergeCell ref="C39:AH44"/>
    <mergeCell ref="M13:P13"/>
    <mergeCell ref="Q13:T13"/>
    <mergeCell ref="U13:X13"/>
    <mergeCell ref="Y13:AB13"/>
    <mergeCell ref="B12:D12"/>
    <mergeCell ref="E12:G12"/>
    <mergeCell ref="I12:J12"/>
    <mergeCell ref="K12:L12"/>
    <mergeCell ref="A13:L13"/>
    <mergeCell ref="AH10:AH11"/>
    <mergeCell ref="A10:D11"/>
    <mergeCell ref="E10:G11"/>
    <mergeCell ref="H10:H11"/>
    <mergeCell ref="I10:J11"/>
    <mergeCell ref="K10:L11"/>
    <mergeCell ref="M10:P10"/>
    <mergeCell ref="Q10:T10"/>
    <mergeCell ref="U10:X10"/>
    <mergeCell ref="Y10:AB10"/>
    <mergeCell ref="AC10:AF10"/>
    <mergeCell ref="AG10:AG11"/>
    <mergeCell ref="A7:D8"/>
    <mergeCell ref="E7:L8"/>
    <mergeCell ref="M7:T8"/>
    <mergeCell ref="U7:AH7"/>
    <mergeCell ref="AF8:AH8"/>
    <mergeCell ref="A9:D9"/>
    <mergeCell ref="E9:L9"/>
    <mergeCell ref="M9:T9"/>
    <mergeCell ref="AF9:AH9"/>
    <mergeCell ref="Y5:AB5"/>
    <mergeCell ref="AC5:AH5"/>
    <mergeCell ref="A6:D6"/>
    <mergeCell ref="E6:L6"/>
    <mergeCell ref="M6:P6"/>
    <mergeCell ref="Q6:T6"/>
    <mergeCell ref="U6:X6"/>
    <mergeCell ref="Y6:AB6"/>
    <mergeCell ref="AC6:AH6"/>
    <mergeCell ref="A5:D5"/>
    <mergeCell ref="E5:L5"/>
    <mergeCell ref="M5:P5"/>
    <mergeCell ref="Q5:T5"/>
    <mergeCell ref="U5:X5"/>
    <mergeCell ref="A1:AF1"/>
    <mergeCell ref="AG1:AH2"/>
    <mergeCell ref="A3:AF3"/>
    <mergeCell ref="AG3:AH3"/>
    <mergeCell ref="A4:AH4"/>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H101"/>
  <sheetViews>
    <sheetView showGridLines="0" topLeftCell="A19" zoomScale="54" zoomScaleNormal="54" workbookViewId="0">
      <selection activeCell="AD28" sqref="AD28"/>
    </sheetView>
  </sheetViews>
  <sheetFormatPr baseColWidth="10" defaultColWidth="11.5546875" defaultRowHeight="0" customHeight="1" zeroHeight="1"/>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2"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customWidth="1"/>
    <col min="16" max="16" width="11.109375" style="295" bestFit="1" customWidth="1"/>
    <col min="17" max="17" width="10" style="429" customWidth="1"/>
    <col min="18" max="16384" width="11.5546875" style="295"/>
  </cols>
  <sheetData>
    <row r="1" spans="1:34"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1286"/>
      <c r="AH1" s="1287"/>
    </row>
    <row r="2" spans="1:34" ht="15">
      <c r="Q2" s="295"/>
      <c r="AG2" s="1286"/>
      <c r="AH2" s="1287"/>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1288"/>
      <c r="AH3" s="1288"/>
    </row>
    <row r="4" spans="1:34" ht="44.2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292.35000000000002" customHeight="1">
      <c r="A6" s="966" t="s">
        <v>197</v>
      </c>
      <c r="B6" s="966"/>
      <c r="C6" s="966"/>
      <c r="D6" s="966"/>
      <c r="E6" s="967" t="s">
        <v>198</v>
      </c>
      <c r="F6" s="967"/>
      <c r="G6" s="967"/>
      <c r="H6" s="967"/>
      <c r="I6" s="967"/>
      <c r="J6" s="967"/>
      <c r="K6" s="967"/>
      <c r="L6" s="967"/>
      <c r="M6" s="967" t="s">
        <v>243</v>
      </c>
      <c r="N6" s="967"/>
      <c r="O6" s="967"/>
      <c r="P6" s="967"/>
      <c r="Q6" s="968" t="s">
        <v>953</v>
      </c>
      <c r="R6" s="968"/>
      <c r="S6" s="968"/>
      <c r="T6" s="968"/>
      <c r="U6" s="968" t="s">
        <v>954</v>
      </c>
      <c r="V6" s="968"/>
      <c r="W6" s="968"/>
      <c r="X6" s="968"/>
      <c r="Y6" s="968" t="s">
        <v>955</v>
      </c>
      <c r="Z6" s="968"/>
      <c r="AA6" s="968"/>
      <c r="AB6" s="968"/>
      <c r="AC6" s="968" t="s">
        <v>956</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557" t="s">
        <v>592</v>
      </c>
      <c r="V8" s="557" t="s">
        <v>593</v>
      </c>
      <c r="W8" s="557" t="s">
        <v>594</v>
      </c>
      <c r="X8" s="557" t="s">
        <v>595</v>
      </c>
      <c r="Y8" s="557" t="s">
        <v>596</v>
      </c>
      <c r="Z8" s="557" t="s">
        <v>597</v>
      </c>
      <c r="AA8" s="557" t="s">
        <v>598</v>
      </c>
      <c r="AB8" s="557" t="s">
        <v>599</v>
      </c>
      <c r="AC8" s="431" t="s">
        <v>600</v>
      </c>
      <c r="AD8" s="431" t="s">
        <v>601</v>
      </c>
      <c r="AE8" s="557" t="s">
        <v>602</v>
      </c>
      <c r="AF8" s="1076" t="s">
        <v>603</v>
      </c>
      <c r="AG8" s="1076"/>
      <c r="AH8" s="1076"/>
    </row>
    <row r="9" spans="1:34" ht="38.25" customHeight="1">
      <c r="A9" s="990" t="s">
        <v>251</v>
      </c>
      <c r="B9" s="1089"/>
      <c r="C9" s="1089"/>
      <c r="D9" s="991"/>
      <c r="E9" s="990" t="s">
        <v>252</v>
      </c>
      <c r="F9" s="1089"/>
      <c r="G9" s="1089"/>
      <c r="H9" s="1089"/>
      <c r="I9" s="1089"/>
      <c r="J9" s="1089"/>
      <c r="K9" s="1089"/>
      <c r="L9" s="991"/>
      <c r="M9" s="963" t="s">
        <v>21</v>
      </c>
      <c r="N9" s="964"/>
      <c r="O9" s="964"/>
      <c r="P9" s="964"/>
      <c r="Q9" s="964"/>
      <c r="R9" s="964"/>
      <c r="S9" s="964"/>
      <c r="T9" s="965"/>
      <c r="U9" s="556"/>
      <c r="V9" s="548" t="s">
        <v>30</v>
      </c>
      <c r="W9" s="548" t="s">
        <v>30</v>
      </c>
      <c r="X9" s="548" t="s">
        <v>30</v>
      </c>
      <c r="Y9" s="552"/>
      <c r="Z9" s="548"/>
      <c r="AA9" s="548"/>
      <c r="AB9" s="548"/>
      <c r="AC9" s="552"/>
      <c r="AD9" s="552"/>
      <c r="AE9" s="548"/>
      <c r="AF9" s="990"/>
      <c r="AG9" s="1089"/>
      <c r="AH9" s="991"/>
    </row>
    <row r="10" spans="1:34" s="301" customFormat="1" ht="15" customHeight="1">
      <c r="A10" s="1289" t="s">
        <v>500</v>
      </c>
      <c r="B10" s="1290"/>
      <c r="C10" s="1290"/>
      <c r="D10" s="1291"/>
      <c r="E10" s="1077" t="s">
        <v>530</v>
      </c>
      <c r="F10" s="1295"/>
      <c r="G10" s="1078"/>
      <c r="H10" s="1215" t="s">
        <v>10</v>
      </c>
      <c r="I10" s="1081" t="s">
        <v>529</v>
      </c>
      <c r="J10" s="1082"/>
      <c r="K10" s="1085" t="s">
        <v>528</v>
      </c>
      <c r="L10" s="1086"/>
      <c r="M10" s="987" t="s">
        <v>636</v>
      </c>
      <c r="N10" s="988"/>
      <c r="O10" s="988"/>
      <c r="P10" s="1044"/>
      <c r="Q10" s="987">
        <v>2019</v>
      </c>
      <c r="R10" s="988"/>
      <c r="S10" s="988"/>
      <c r="T10" s="988"/>
      <c r="U10" s="988">
        <v>2020</v>
      </c>
      <c r="V10" s="988"/>
      <c r="W10" s="988"/>
      <c r="X10" s="988"/>
      <c r="Y10" s="988">
        <v>2021</v>
      </c>
      <c r="Z10" s="988"/>
      <c r="AA10" s="988"/>
      <c r="AB10" s="988"/>
      <c r="AC10" s="988">
        <v>2022</v>
      </c>
      <c r="AD10" s="988"/>
      <c r="AE10" s="988"/>
      <c r="AF10" s="1044"/>
      <c r="AG10" s="979" t="s">
        <v>534</v>
      </c>
      <c r="AH10" s="979" t="s">
        <v>607</v>
      </c>
    </row>
    <row r="11" spans="1:34" s="301" customFormat="1" ht="15" customHeight="1">
      <c r="A11" s="1292"/>
      <c r="B11" s="1293"/>
      <c r="C11" s="1293"/>
      <c r="D11" s="1294"/>
      <c r="E11" s="1079"/>
      <c r="F11" s="1296"/>
      <c r="G11" s="1080"/>
      <c r="H11" s="1297"/>
      <c r="I11" s="1083"/>
      <c r="J11" s="1084"/>
      <c r="K11" s="1087"/>
      <c r="L11" s="1088"/>
      <c r="M11" s="545" t="s">
        <v>23</v>
      </c>
      <c r="N11" s="545" t="s">
        <v>24</v>
      </c>
      <c r="O11" s="545" t="s">
        <v>25</v>
      </c>
      <c r="P11" s="545" t="s">
        <v>609</v>
      </c>
      <c r="Q11" s="508" t="s">
        <v>23</v>
      </c>
      <c r="R11" s="553" t="s">
        <v>24</v>
      </c>
      <c r="S11" s="553" t="s">
        <v>25</v>
      </c>
      <c r="T11" s="553" t="s">
        <v>609</v>
      </c>
      <c r="U11" s="553" t="s">
        <v>23</v>
      </c>
      <c r="V11" s="553" t="s">
        <v>24</v>
      </c>
      <c r="W11" s="553" t="s">
        <v>25</v>
      </c>
      <c r="X11" s="553" t="s">
        <v>609</v>
      </c>
      <c r="Y11" s="553" t="s">
        <v>23</v>
      </c>
      <c r="Z11" s="553" t="s">
        <v>24</v>
      </c>
      <c r="AA11" s="553" t="s">
        <v>25</v>
      </c>
      <c r="AB11" s="553" t="s">
        <v>609</v>
      </c>
      <c r="AC11" s="553" t="s">
        <v>23</v>
      </c>
      <c r="AD11" s="553" t="s">
        <v>24</v>
      </c>
      <c r="AE11" s="553" t="s">
        <v>25</v>
      </c>
      <c r="AF11" s="480" t="s">
        <v>609</v>
      </c>
      <c r="AG11" s="1156"/>
      <c r="AH11" s="1156"/>
    </row>
    <row r="12" spans="1:34" s="301" customFormat="1" ht="82.5" customHeight="1">
      <c r="A12" s="1105" t="s">
        <v>606</v>
      </c>
      <c r="B12" s="1250" t="s">
        <v>447</v>
      </c>
      <c r="C12" s="1328"/>
      <c r="D12" s="1251"/>
      <c r="E12" s="1233">
        <v>1</v>
      </c>
      <c r="F12" s="1249"/>
      <c r="G12" s="1234"/>
      <c r="H12" s="554" t="s">
        <v>33</v>
      </c>
      <c r="I12" s="1250" t="s">
        <v>383</v>
      </c>
      <c r="J12" s="1251"/>
      <c r="K12" s="1233" t="s">
        <v>253</v>
      </c>
      <c r="L12" s="1234"/>
      <c r="M12" s="494">
        <v>0</v>
      </c>
      <c r="N12" s="494">
        <v>0</v>
      </c>
      <c r="O12" s="494">
        <v>0</v>
      </c>
      <c r="P12" s="537">
        <f>SUM(M12:O12)</f>
        <v>0</v>
      </c>
      <c r="Q12" s="538"/>
      <c r="R12" s="538"/>
      <c r="S12" s="538"/>
      <c r="T12" s="536">
        <f>SUM(Q12:S12)</f>
        <v>0</v>
      </c>
      <c r="U12" s="538"/>
      <c r="V12" s="538"/>
      <c r="W12" s="538"/>
      <c r="X12" s="536">
        <f>SUM(U12:W12)</f>
        <v>0</v>
      </c>
      <c r="Y12" s="538"/>
      <c r="Z12" s="538"/>
      <c r="AA12" s="538"/>
      <c r="AB12" s="536">
        <f>SUM(Y12:AA12)</f>
        <v>0</v>
      </c>
      <c r="AC12" s="538"/>
      <c r="AD12" s="538"/>
      <c r="AE12" s="538"/>
      <c r="AF12" s="536">
        <f>SUM(AC12:AE12)</f>
        <v>0</v>
      </c>
      <c r="AG12" s="538">
        <f>+P12+T12+X12+AB12+AF12</f>
        <v>0</v>
      </c>
      <c r="AH12" s="542">
        <f>AG12/E12</f>
        <v>0</v>
      </c>
    </row>
    <row r="13" spans="1:34" s="301" customFormat="1" ht="82.5" customHeight="1">
      <c r="A13" s="1114"/>
      <c r="B13" s="990" t="s">
        <v>381</v>
      </c>
      <c r="C13" s="1089"/>
      <c r="D13" s="991"/>
      <c r="E13" s="992">
        <v>1</v>
      </c>
      <c r="F13" s="1110"/>
      <c r="G13" s="993"/>
      <c r="H13" s="554" t="s">
        <v>33</v>
      </c>
      <c r="I13" s="990" t="s">
        <v>384</v>
      </c>
      <c r="J13" s="991"/>
      <c r="K13" s="1241"/>
      <c r="L13" s="1242"/>
      <c r="M13" s="494">
        <v>0</v>
      </c>
      <c r="N13" s="494">
        <v>0</v>
      </c>
      <c r="O13" s="494">
        <v>0</v>
      </c>
      <c r="P13" s="537">
        <f t="shared" ref="P13:P14" si="0">SUM(M13:O13)</f>
        <v>0</v>
      </c>
      <c r="Q13" s="538"/>
      <c r="R13" s="538"/>
      <c r="S13" s="538"/>
      <c r="T13" s="536">
        <f t="shared" ref="T13:T14" si="1">SUM(Q13:S13)</f>
        <v>0</v>
      </c>
      <c r="U13" s="538"/>
      <c r="V13" s="538"/>
      <c r="W13" s="538"/>
      <c r="X13" s="536">
        <f t="shared" ref="X13:X14" si="2">SUM(U13:W13)</f>
        <v>0</v>
      </c>
      <c r="Y13" s="538"/>
      <c r="Z13" s="538"/>
      <c r="AA13" s="538"/>
      <c r="AB13" s="536">
        <f t="shared" ref="AB13:AB14" si="3">SUM(Y13:AA13)</f>
        <v>0</v>
      </c>
      <c r="AC13" s="538"/>
      <c r="AD13" s="538"/>
      <c r="AE13" s="538"/>
      <c r="AF13" s="536">
        <f t="shared" ref="AF13:AF14" si="4">SUM(AC13:AE13)</f>
        <v>0</v>
      </c>
      <c r="AG13" s="538">
        <f t="shared" ref="AG13:AG14" si="5">+P13+T13+X13+AB13+AF13</f>
        <v>0</v>
      </c>
      <c r="AH13" s="542">
        <f t="shared" ref="AH13:AH14" si="6">AG13/E13</f>
        <v>0</v>
      </c>
    </row>
    <row r="14" spans="1:34" s="301" customFormat="1" ht="82.5" customHeight="1">
      <c r="A14" s="959"/>
      <c r="B14" s="990" t="s">
        <v>957</v>
      </c>
      <c r="C14" s="1089"/>
      <c r="D14" s="991"/>
      <c r="E14" s="992">
        <v>1</v>
      </c>
      <c r="F14" s="1110"/>
      <c r="G14" s="993"/>
      <c r="H14" s="554" t="s">
        <v>33</v>
      </c>
      <c r="I14" s="990" t="s">
        <v>385</v>
      </c>
      <c r="J14" s="991"/>
      <c r="K14" s="1235"/>
      <c r="L14" s="1236"/>
      <c r="M14" s="494">
        <v>0</v>
      </c>
      <c r="N14" s="494">
        <v>0</v>
      </c>
      <c r="O14" s="494">
        <v>0</v>
      </c>
      <c r="P14" s="537">
        <f t="shared" si="0"/>
        <v>0</v>
      </c>
      <c r="Q14" s="538"/>
      <c r="R14" s="538"/>
      <c r="S14" s="538"/>
      <c r="T14" s="536">
        <f t="shared" si="1"/>
        <v>0</v>
      </c>
      <c r="U14" s="538"/>
      <c r="V14" s="538"/>
      <c r="W14" s="538"/>
      <c r="X14" s="536">
        <f t="shared" si="2"/>
        <v>0</v>
      </c>
      <c r="Y14" s="538"/>
      <c r="Z14" s="538"/>
      <c r="AA14" s="538"/>
      <c r="AB14" s="536">
        <f t="shared" si="3"/>
        <v>0</v>
      </c>
      <c r="AC14" s="538"/>
      <c r="AD14" s="538"/>
      <c r="AE14" s="538"/>
      <c r="AF14" s="536">
        <f t="shared" si="4"/>
        <v>0</v>
      </c>
      <c r="AG14" s="538">
        <f t="shared" si="5"/>
        <v>0</v>
      </c>
      <c r="AH14" s="542">
        <f t="shared" si="6"/>
        <v>0</v>
      </c>
    </row>
    <row r="15" spans="1:34" ht="23.25" customHeight="1">
      <c r="A15" s="1095" t="s">
        <v>553</v>
      </c>
      <c r="B15" s="1095"/>
      <c r="C15" s="1095"/>
      <c r="D15" s="1095"/>
      <c r="E15" s="1095"/>
      <c r="F15" s="1095"/>
      <c r="G15" s="1095"/>
      <c r="H15" s="1095"/>
      <c r="I15" s="1095"/>
      <c r="J15" s="1095"/>
      <c r="K15" s="1095"/>
      <c r="L15" s="1095"/>
      <c r="M15" s="1141">
        <f>((P12/$E$12)+(P13/$E$13)+(P14/$E$14))/(COUNT(P12:P14))</f>
        <v>0</v>
      </c>
      <c r="N15" s="1142"/>
      <c r="O15" s="1142"/>
      <c r="P15" s="1143"/>
      <c r="Q15" s="1141">
        <f t="shared" ref="Q15" si="7">((T12/$E$12)+(T13/$E$13)+(T14/$E$14))/(COUNT(T12:T14))</f>
        <v>0</v>
      </c>
      <c r="R15" s="1142"/>
      <c r="S15" s="1142"/>
      <c r="T15" s="1143"/>
      <c r="U15" s="1141">
        <f t="shared" ref="U15" si="8">((X12/$E$12)+(X13/$E$13)+(X14/$E$14))/(COUNT(X12:X14))</f>
        <v>0</v>
      </c>
      <c r="V15" s="1142"/>
      <c r="W15" s="1142"/>
      <c r="X15" s="1143"/>
      <c r="Y15" s="1141">
        <f t="shared" ref="Y15" si="9">((AB12/$E$12)+(AB13/$E$13)+(AB14/$E$14))/(COUNT(AB12:AB14))</f>
        <v>0</v>
      </c>
      <c r="Z15" s="1142"/>
      <c r="AA15" s="1142"/>
      <c r="AB15" s="1143"/>
      <c r="AC15" s="1141">
        <f t="shared" ref="AC15" si="10">((AF12/$E$12)+(AF13/$E$13)+(AF14/$E$14))/(COUNT(AF12:AF14))</f>
        <v>0</v>
      </c>
      <c r="AD15" s="1142"/>
      <c r="AE15" s="1142"/>
      <c r="AF15" s="1143"/>
      <c r="AG15" s="529">
        <f>SUM(M15:AF15)</f>
        <v>0</v>
      </c>
      <c r="AH15" s="626">
        <f>AVERAGE(AH12:AH14)</f>
        <v>0</v>
      </c>
    </row>
    <row r="16" spans="1:34" ht="15"/>
    <row r="17" spans="1:32" ht="15">
      <c r="A17" s="439"/>
      <c r="B17" s="439" t="s">
        <v>959</v>
      </c>
      <c r="C17" s="439"/>
      <c r="Q17" s="295"/>
      <c r="AA17" s="441">
        <v>2018</v>
      </c>
      <c r="AB17" s="441">
        <v>2019</v>
      </c>
      <c r="AC17" s="441">
        <v>2020</v>
      </c>
      <c r="AD17" s="441">
        <v>2021</v>
      </c>
      <c r="AE17" s="441">
        <v>2022</v>
      </c>
      <c r="AF17" s="633"/>
    </row>
    <row r="18" spans="1:32" ht="15.75" customHeight="1">
      <c r="A18" s="490">
        <v>2018</v>
      </c>
      <c r="B18" s="502">
        <v>0</v>
      </c>
      <c r="C18" s="586"/>
      <c r="D18" s="397"/>
      <c r="E18" s="499"/>
      <c r="F18" s="499"/>
      <c r="G18" s="397"/>
      <c r="H18" s="397"/>
      <c r="Q18" s="295"/>
      <c r="Y18" s="1006" t="s">
        <v>526</v>
      </c>
      <c r="Z18" s="1006"/>
      <c r="AA18" s="630" t="s">
        <v>961</v>
      </c>
      <c r="AB18" s="300" t="s">
        <v>962</v>
      </c>
      <c r="AC18" s="300" t="s">
        <v>963</v>
      </c>
      <c r="AD18" s="300" t="s">
        <v>964</v>
      </c>
      <c r="AE18" s="300" t="s">
        <v>965</v>
      </c>
      <c r="AF18" s="594"/>
    </row>
    <row r="19" spans="1:32" ht="15.75" customHeight="1">
      <c r="A19" s="490">
        <v>2019</v>
      </c>
      <c r="B19" s="502">
        <v>0</v>
      </c>
      <c r="C19" s="586"/>
      <c r="D19" s="397"/>
      <c r="E19" s="499"/>
      <c r="F19" s="499"/>
      <c r="G19" s="397"/>
      <c r="H19" s="397"/>
      <c r="Q19" s="295"/>
      <c r="Y19" s="1007" t="s">
        <v>525</v>
      </c>
      <c r="Z19" s="1007"/>
      <c r="AA19" s="299" t="s">
        <v>966</v>
      </c>
      <c r="AB19" s="631" t="s">
        <v>967</v>
      </c>
      <c r="AC19" s="299" t="s">
        <v>968</v>
      </c>
      <c r="AD19" s="299" t="s">
        <v>969</v>
      </c>
      <c r="AE19" s="299" t="s">
        <v>970</v>
      </c>
      <c r="AF19" s="594"/>
    </row>
    <row r="20" spans="1:32" ht="15.75" customHeight="1">
      <c r="A20" s="490">
        <v>2020</v>
      </c>
      <c r="B20" s="502">
        <v>0</v>
      </c>
      <c r="C20" s="586"/>
      <c r="D20" s="397"/>
      <c r="E20" s="499"/>
      <c r="F20" s="499"/>
      <c r="G20" s="397"/>
      <c r="H20" s="397"/>
      <c r="Q20" s="295"/>
      <c r="Y20" s="1009" t="s">
        <v>524</v>
      </c>
      <c r="Z20" s="1009"/>
      <c r="AA20" s="632" t="s">
        <v>523</v>
      </c>
      <c r="AB20" s="298" t="s">
        <v>961</v>
      </c>
      <c r="AC20" s="298" t="s">
        <v>962</v>
      </c>
      <c r="AD20" s="298" t="s">
        <v>963</v>
      </c>
      <c r="AE20" s="298" t="s">
        <v>964</v>
      </c>
      <c r="AF20" s="594"/>
    </row>
    <row r="21" spans="1:32" ht="19.5" customHeight="1">
      <c r="A21" s="380">
        <v>2021</v>
      </c>
      <c r="B21" s="505">
        <v>0</v>
      </c>
      <c r="C21" s="367"/>
      <c r="D21" s="359"/>
      <c r="E21" s="359"/>
      <c r="F21" s="359"/>
      <c r="G21" s="359"/>
      <c r="H21" s="359"/>
      <c r="I21" s="359"/>
      <c r="J21" s="359"/>
      <c r="K21" s="359"/>
      <c r="L21" s="359"/>
      <c r="M21" s="359"/>
      <c r="N21" s="359"/>
      <c r="O21" s="359"/>
      <c r="P21" s="359"/>
      <c r="Q21" s="295"/>
    </row>
    <row r="22" spans="1:32" ht="19.5" customHeight="1">
      <c r="A22" s="380">
        <v>2022</v>
      </c>
      <c r="B22" s="505">
        <v>0</v>
      </c>
      <c r="C22" s="367"/>
      <c r="D22" s="359"/>
      <c r="E22" s="359"/>
      <c r="F22" s="359"/>
      <c r="G22" s="359"/>
      <c r="H22" s="359"/>
      <c r="I22" s="359"/>
      <c r="J22" s="359"/>
      <c r="K22" s="359"/>
      <c r="L22" s="359"/>
      <c r="M22" s="359"/>
      <c r="N22" s="359"/>
      <c r="O22" s="359"/>
      <c r="P22" s="359"/>
      <c r="Q22" s="295"/>
    </row>
    <row r="23" spans="1:32" ht="19.5" customHeight="1">
      <c r="A23" s="380"/>
      <c r="B23" s="366"/>
      <c r="C23" s="367"/>
      <c r="D23" s="359"/>
      <c r="E23" s="359"/>
      <c r="F23" s="359"/>
      <c r="G23" s="359"/>
      <c r="H23" s="359"/>
      <c r="I23" s="359"/>
      <c r="J23" s="359"/>
      <c r="K23" s="359"/>
      <c r="L23" s="359"/>
      <c r="M23" s="359"/>
      <c r="N23" s="359"/>
      <c r="O23" s="359"/>
      <c r="P23" s="359"/>
      <c r="Q23" s="295"/>
    </row>
    <row r="24" spans="1:32" ht="19.5" customHeight="1">
      <c r="A24" s="520"/>
      <c r="B24" s="446"/>
      <c r="C24" s="358"/>
      <c r="D24" s="359"/>
      <c r="E24" s="359"/>
      <c r="F24" s="359"/>
      <c r="G24" s="359"/>
      <c r="H24" s="359"/>
      <c r="I24" s="359"/>
      <c r="J24" s="359"/>
      <c r="K24" s="359"/>
      <c r="L24" s="359"/>
      <c r="M24" s="359"/>
      <c r="N24" s="359"/>
      <c r="O24" s="359"/>
      <c r="P24" s="359"/>
      <c r="Q24" s="295"/>
    </row>
    <row r="25" spans="1:32" ht="19.5" customHeight="1">
      <c r="A25" s="520"/>
      <c r="B25" s="446"/>
      <c r="C25" s="358"/>
      <c r="D25" s="359"/>
      <c r="E25" s="359"/>
      <c r="F25" s="359"/>
      <c r="G25" s="359"/>
      <c r="H25" s="359"/>
      <c r="I25" s="359"/>
      <c r="J25" s="359"/>
      <c r="K25" s="359"/>
      <c r="L25" s="359"/>
      <c r="M25" s="359"/>
      <c r="N25" s="359"/>
      <c r="O25" s="359"/>
      <c r="P25" s="359"/>
      <c r="Q25" s="295"/>
    </row>
    <row r="26" spans="1:32" ht="19.5" customHeight="1">
      <c r="A26" s="520"/>
      <c r="B26" s="446"/>
      <c r="C26" s="358"/>
      <c r="D26" s="359"/>
      <c r="E26" s="359"/>
      <c r="F26" s="359"/>
      <c r="G26" s="359"/>
      <c r="H26" s="359"/>
      <c r="I26" s="359"/>
      <c r="J26" s="359"/>
      <c r="K26" s="359"/>
      <c r="L26" s="359"/>
      <c r="M26" s="359"/>
      <c r="N26" s="359"/>
      <c r="O26" s="359"/>
      <c r="P26" s="359"/>
      <c r="Q26" s="295"/>
    </row>
    <row r="27" spans="1:32" ht="19.5" customHeight="1">
      <c r="A27" s="410"/>
      <c r="B27" s="558"/>
      <c r="C27" s="358"/>
      <c r="D27" s="359"/>
      <c r="E27" s="359"/>
      <c r="F27" s="359"/>
      <c r="G27" s="359"/>
      <c r="H27" s="359"/>
      <c r="I27" s="359"/>
      <c r="J27" s="359"/>
      <c r="K27" s="359"/>
      <c r="L27" s="359"/>
      <c r="M27" s="359"/>
      <c r="N27" s="359"/>
      <c r="O27" s="359"/>
      <c r="P27" s="359"/>
      <c r="Q27" s="295"/>
    </row>
    <row r="28" spans="1:32" ht="19.5" customHeight="1">
      <c r="A28" s="410"/>
      <c r="B28" s="558"/>
      <c r="C28" s="358"/>
      <c r="D28" s="359"/>
      <c r="E28" s="359"/>
      <c r="F28" s="359"/>
      <c r="G28" s="359"/>
      <c r="H28" s="359"/>
      <c r="I28" s="359"/>
      <c r="J28" s="359"/>
      <c r="K28" s="359"/>
      <c r="L28" s="359"/>
      <c r="M28" s="359"/>
      <c r="N28" s="359"/>
      <c r="O28" s="359"/>
      <c r="P28" s="359"/>
      <c r="Q28" s="295"/>
    </row>
    <row r="29" spans="1:32" ht="19.5" customHeight="1">
      <c r="A29" s="410"/>
      <c r="B29" s="558"/>
      <c r="C29" s="358"/>
      <c r="D29" s="558"/>
      <c r="E29" s="558"/>
      <c r="F29" s="558"/>
      <c r="G29" s="558"/>
      <c r="H29" s="558"/>
      <c r="I29" s="558"/>
      <c r="J29" s="558"/>
      <c r="K29" s="558"/>
      <c r="L29" s="558"/>
      <c r="M29" s="558"/>
      <c r="N29" s="558"/>
      <c r="O29" s="558"/>
      <c r="P29" s="558"/>
      <c r="Q29" s="295"/>
    </row>
    <row r="30" spans="1:32" ht="19.5" customHeight="1">
      <c r="A30" s="410"/>
      <c r="B30" s="558"/>
      <c r="C30" s="358"/>
      <c r="D30" s="558"/>
      <c r="E30" s="558"/>
      <c r="F30" s="558"/>
      <c r="G30" s="558"/>
      <c r="H30" s="558"/>
      <c r="I30" s="558"/>
      <c r="J30" s="558"/>
      <c r="K30" s="558"/>
      <c r="L30" s="558"/>
      <c r="M30" s="558"/>
      <c r="N30" s="558"/>
      <c r="O30" s="558"/>
      <c r="P30" s="558"/>
      <c r="Q30" s="295"/>
    </row>
    <row r="31" spans="1:32" ht="19.5" customHeight="1">
      <c r="A31" s="410"/>
      <c r="B31" s="558"/>
      <c r="C31" s="358"/>
      <c r="D31" s="558"/>
      <c r="E31" s="558"/>
      <c r="F31" s="558"/>
      <c r="G31" s="558"/>
      <c r="H31" s="558"/>
      <c r="I31" s="558"/>
      <c r="J31" s="558"/>
      <c r="K31" s="558"/>
      <c r="L31" s="558"/>
      <c r="M31" s="558"/>
      <c r="N31" s="558"/>
      <c r="O31" s="558"/>
      <c r="P31" s="558"/>
      <c r="Q31" s="295"/>
    </row>
    <row r="32" spans="1:32" ht="19.5" customHeight="1">
      <c r="A32" s="410"/>
      <c r="B32" s="558"/>
      <c r="C32" s="358"/>
      <c r="D32" s="558"/>
      <c r="E32" s="558"/>
      <c r="F32" s="558"/>
      <c r="G32" s="558"/>
      <c r="H32" s="558"/>
      <c r="I32" s="558"/>
      <c r="J32" s="558"/>
      <c r="K32" s="558"/>
      <c r="L32" s="558"/>
      <c r="M32" s="558"/>
      <c r="N32" s="558"/>
      <c r="O32" s="558"/>
      <c r="P32" s="558"/>
      <c r="Q32" s="295"/>
    </row>
    <row r="33" spans="1:34" ht="15">
      <c r="A33" s="1062" t="s">
        <v>608</v>
      </c>
      <c r="B33" s="1063"/>
      <c r="C33" s="1063"/>
      <c r="D33" s="1063"/>
      <c r="E33" s="1063"/>
      <c r="F33" s="1063"/>
      <c r="G33" s="1063"/>
      <c r="H33" s="1063"/>
      <c r="I33" s="1063"/>
      <c r="J33" s="1063"/>
      <c r="K33" s="1063"/>
      <c r="L33" s="1063"/>
      <c r="M33" s="1063"/>
      <c r="N33" s="1063"/>
      <c r="O33" s="1063"/>
      <c r="P33" s="1063"/>
      <c r="Q33" s="1063"/>
      <c r="R33" s="1063"/>
      <c r="S33" s="1063"/>
      <c r="T33" s="1063"/>
      <c r="U33" s="1063"/>
      <c r="V33" s="1063"/>
      <c r="W33" s="1063"/>
      <c r="X33" s="1063"/>
      <c r="Y33" s="1063"/>
      <c r="Z33" s="1063"/>
      <c r="AA33" s="1063"/>
      <c r="AB33" s="1063"/>
      <c r="AC33" s="1063"/>
      <c r="AD33" s="1063"/>
      <c r="AE33" s="1063"/>
      <c r="AF33" s="1063"/>
      <c r="AG33" s="1063"/>
      <c r="AH33" s="1063"/>
    </row>
    <row r="34" spans="1:34" ht="15" customHeight="1">
      <c r="A34" s="1010" t="s">
        <v>522</v>
      </c>
      <c r="B34" s="1011"/>
      <c r="C34" s="1064"/>
      <c r="D34" s="1064"/>
      <c r="E34" s="1064"/>
      <c r="F34" s="1064"/>
      <c r="G34" s="1064"/>
      <c r="H34" s="1064"/>
      <c r="I34" s="1064"/>
      <c r="J34" s="1064"/>
      <c r="K34" s="1064"/>
      <c r="L34" s="1064"/>
      <c r="M34" s="1064"/>
      <c r="N34" s="1064"/>
      <c r="O34" s="1064"/>
      <c r="P34" s="1064"/>
      <c r="Q34" s="1064"/>
      <c r="R34" s="1064"/>
      <c r="S34" s="1064"/>
      <c r="T34" s="1064"/>
      <c r="U34" s="1064"/>
      <c r="V34" s="1064"/>
      <c r="W34" s="1064"/>
      <c r="X34" s="1064"/>
      <c r="Y34" s="1064"/>
      <c r="Z34" s="1064"/>
      <c r="AA34" s="1064"/>
      <c r="AB34" s="1064"/>
      <c r="AC34" s="1064"/>
      <c r="AD34" s="1064"/>
      <c r="AE34" s="1064"/>
      <c r="AF34" s="1064"/>
      <c r="AG34" s="1064"/>
      <c r="AH34" s="1064"/>
    </row>
    <row r="35" spans="1:34" ht="15" customHeight="1">
      <c r="A35" s="1012"/>
      <c r="B35" s="1013"/>
      <c r="C35" s="1064"/>
      <c r="D35" s="1064"/>
      <c r="E35" s="1064"/>
      <c r="F35" s="1064"/>
      <c r="G35" s="1064"/>
      <c r="H35" s="1064"/>
      <c r="I35" s="1064"/>
      <c r="J35" s="1064"/>
      <c r="K35" s="1064"/>
      <c r="L35" s="1064"/>
      <c r="M35" s="1064"/>
      <c r="N35" s="1064"/>
      <c r="O35" s="1064"/>
      <c r="P35" s="1064"/>
      <c r="Q35" s="1064"/>
      <c r="R35" s="1064"/>
      <c r="S35" s="1064"/>
      <c r="T35" s="1064"/>
      <c r="U35" s="1064"/>
      <c r="V35" s="1064"/>
      <c r="W35" s="1064"/>
      <c r="X35" s="1064"/>
      <c r="Y35" s="1064"/>
      <c r="Z35" s="1064"/>
      <c r="AA35" s="1064"/>
      <c r="AB35" s="1064"/>
      <c r="AC35" s="1064"/>
      <c r="AD35" s="1064"/>
      <c r="AE35" s="1064"/>
      <c r="AF35" s="1064"/>
      <c r="AG35" s="1064"/>
      <c r="AH35" s="1064"/>
    </row>
    <row r="36" spans="1:34" ht="15" customHeight="1">
      <c r="A36" s="1012"/>
      <c r="B36" s="1013"/>
      <c r="C36" s="1064"/>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c r="AG36" s="1064"/>
      <c r="AH36" s="1064"/>
    </row>
    <row r="37" spans="1:34" ht="15" customHeight="1">
      <c r="A37" s="1012"/>
      <c r="B37" s="1013"/>
      <c r="C37" s="1064"/>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row>
    <row r="38" spans="1:34" ht="15" customHeight="1">
      <c r="A38" s="1010" t="s">
        <v>521</v>
      </c>
      <c r="B38" s="1011"/>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row>
    <row r="39" spans="1:34" ht="15" customHeight="1">
      <c r="A39" s="1012"/>
      <c r="B39" s="1013"/>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ht="15" customHeight="1">
      <c r="A40" s="1012"/>
      <c r="B40" s="1013"/>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row>
    <row r="41" spans="1:34" ht="15" customHeight="1">
      <c r="A41" s="1012"/>
      <c r="B41" s="1013"/>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row>
    <row r="42" spans="1:34" ht="15" customHeight="1">
      <c r="A42" s="1010" t="s">
        <v>520</v>
      </c>
      <c r="B42" s="1011"/>
      <c r="C42" s="1064" t="s">
        <v>958</v>
      </c>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row>
    <row r="43" spans="1:34" ht="15" customHeight="1">
      <c r="A43" s="1012"/>
      <c r="B43" s="1013"/>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row>
    <row r="44" spans="1:34" ht="15" customHeight="1">
      <c r="A44" s="1012"/>
      <c r="B44" s="1013"/>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row>
    <row r="45" spans="1:34" ht="15" customHeight="1">
      <c r="A45" s="1012"/>
      <c r="B45" s="1013"/>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ht="15" customHeight="1">
      <c r="A46" s="1012"/>
      <c r="B46" s="1013"/>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ht="15" customHeight="1">
      <c r="A47" s="1012"/>
      <c r="B47" s="1013"/>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ht="15" customHeight="1">
      <c r="A48" s="1012"/>
      <c r="B48" s="1013"/>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17" ht="15">
      <c r="Q49" s="295"/>
    </row>
    <row r="50" spans="1:17" ht="15">
      <c r="Q50" s="295"/>
    </row>
    <row r="51" spans="1:17" s="297" customFormat="1" ht="15">
      <c r="A51" s="297" t="s">
        <v>256</v>
      </c>
    </row>
    <row r="52" spans="1:17" s="296" customFormat="1" ht="15">
      <c r="A52" s="296" t="s">
        <v>519</v>
      </c>
    </row>
    <row r="53" spans="1:17" ht="15" customHeight="1"/>
    <row r="54" spans="1:17" ht="15" customHeight="1"/>
    <row r="55" spans="1:17" ht="15" customHeight="1"/>
    <row r="56" spans="1:17" ht="15" customHeight="1"/>
    <row r="57" spans="1:17" ht="15" customHeight="1"/>
    <row r="58" spans="1:17" ht="15" customHeight="1"/>
    <row r="59" spans="1:17" ht="15" customHeight="1"/>
    <row r="60" spans="1:17" ht="15" customHeight="1"/>
    <row r="61" spans="1:17" ht="15" customHeight="1"/>
    <row r="62" spans="1:17" ht="15" customHeight="1"/>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sheetData>
  <mergeCells count="67">
    <mergeCell ref="A42:B48"/>
    <mergeCell ref="C42:AH48"/>
    <mergeCell ref="A12:A14"/>
    <mergeCell ref="B13:D13"/>
    <mergeCell ref="B14:D14"/>
    <mergeCell ref="E13:G13"/>
    <mergeCell ref="E14:G14"/>
    <mergeCell ref="I13:J13"/>
    <mergeCell ref="I14:J14"/>
    <mergeCell ref="Y20:Z20"/>
    <mergeCell ref="A33:AH33"/>
    <mergeCell ref="A34:B37"/>
    <mergeCell ref="C34:AH37"/>
    <mergeCell ref="A38:B41"/>
    <mergeCell ref="C38:AH41"/>
    <mergeCell ref="Q15:T15"/>
    <mergeCell ref="U15:X15"/>
    <mergeCell ref="Y15:AB15"/>
    <mergeCell ref="AC15:AF15"/>
    <mergeCell ref="Y18:Z18"/>
    <mergeCell ref="Y19:Z19"/>
    <mergeCell ref="B12:D12"/>
    <mergeCell ref="E12:G12"/>
    <mergeCell ref="I12:J12"/>
    <mergeCell ref="A15:L15"/>
    <mergeCell ref="M15:P15"/>
    <mergeCell ref="K12:L14"/>
    <mergeCell ref="AH10:AH11"/>
    <mergeCell ref="A10:D11"/>
    <mergeCell ref="E10:G11"/>
    <mergeCell ref="H10:H11"/>
    <mergeCell ref="I10:J11"/>
    <mergeCell ref="K10:L11"/>
    <mergeCell ref="M10:P10"/>
    <mergeCell ref="Q10:T10"/>
    <mergeCell ref="U10:X10"/>
    <mergeCell ref="Y10:AB10"/>
    <mergeCell ref="AC10:AF10"/>
    <mergeCell ref="AG10:AG11"/>
    <mergeCell ref="A7:D8"/>
    <mergeCell ref="E7:L8"/>
    <mergeCell ref="M7:T8"/>
    <mergeCell ref="U7:AH7"/>
    <mergeCell ref="AF8:AH8"/>
    <mergeCell ref="A9:D9"/>
    <mergeCell ref="E9:L9"/>
    <mergeCell ref="M9:T9"/>
    <mergeCell ref="AF9:AH9"/>
    <mergeCell ref="Y5:AB5"/>
    <mergeCell ref="AC5:AH5"/>
    <mergeCell ref="A6:D6"/>
    <mergeCell ref="E6:L6"/>
    <mergeCell ref="M6:P6"/>
    <mergeCell ref="Q6:T6"/>
    <mergeCell ref="U6:X6"/>
    <mergeCell ref="Y6:AB6"/>
    <mergeCell ref="AC6:AH6"/>
    <mergeCell ref="A5:D5"/>
    <mergeCell ref="E5:L5"/>
    <mergeCell ref="M5:P5"/>
    <mergeCell ref="Q5:T5"/>
    <mergeCell ref="U5:X5"/>
    <mergeCell ref="A1:AF1"/>
    <mergeCell ref="AG1:AH2"/>
    <mergeCell ref="A3:AF3"/>
    <mergeCell ref="AG3:AH3"/>
    <mergeCell ref="A4:AH4"/>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H104"/>
  <sheetViews>
    <sheetView showGridLines="0" topLeftCell="F7" zoomScale="54" zoomScaleNormal="54" workbookViewId="0">
      <selection activeCell="U24" sqref="U24"/>
    </sheetView>
  </sheetViews>
  <sheetFormatPr baseColWidth="10" defaultColWidth="11.5546875" defaultRowHeight="0" customHeight="1" zeroHeight="1"/>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2" style="295" customWidth="1"/>
    <col min="11" max="11" width="9.6640625" style="295" bestFit="1" customWidth="1"/>
    <col min="12" max="12" width="7.5546875" style="295" bestFit="1" customWidth="1"/>
    <col min="13" max="13" width="7.6640625" style="295" bestFit="1" customWidth="1"/>
    <col min="14" max="14" width="8.88671875" style="295" bestFit="1" customWidth="1"/>
    <col min="15" max="15" width="9.88671875" style="295" customWidth="1"/>
    <col min="16" max="16" width="11.109375" style="295" bestFit="1" customWidth="1"/>
    <col min="17" max="17" width="10" style="429" customWidth="1"/>
    <col min="18" max="16384" width="11.5546875" style="295"/>
  </cols>
  <sheetData>
    <row r="1" spans="1:34"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1286"/>
      <c r="AH1" s="1287"/>
    </row>
    <row r="2" spans="1:34" ht="15">
      <c r="Q2" s="295"/>
      <c r="AG2" s="1286"/>
      <c r="AH2" s="1287"/>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1288"/>
      <c r="AH3" s="1288"/>
    </row>
    <row r="4" spans="1:34" ht="44.2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row>
    <row r="5" spans="1:34" ht="15" customHeight="1">
      <c r="A5" s="1148" t="s">
        <v>1</v>
      </c>
      <c r="B5" s="1148"/>
      <c r="C5" s="1148"/>
      <c r="D5" s="1148"/>
      <c r="E5" s="1149" t="s">
        <v>2</v>
      </c>
      <c r="F5" s="1149"/>
      <c r="G5" s="1149"/>
      <c r="H5" s="1149"/>
      <c r="I5" s="1149"/>
      <c r="J5" s="1149"/>
      <c r="K5" s="1149"/>
      <c r="L5" s="1149"/>
      <c r="M5" s="1150" t="s">
        <v>3</v>
      </c>
      <c r="N5" s="1150"/>
      <c r="O5" s="1150"/>
      <c r="P5" s="1150"/>
      <c r="Q5" s="1151" t="s">
        <v>590</v>
      </c>
      <c r="R5" s="1151"/>
      <c r="S5" s="1151"/>
      <c r="T5" s="1151"/>
      <c r="U5" s="1152" t="s">
        <v>591</v>
      </c>
      <c r="V5" s="1152"/>
      <c r="W5" s="1152"/>
      <c r="X5" s="1152"/>
      <c r="Y5" s="1153" t="s">
        <v>5</v>
      </c>
      <c r="Z5" s="1153"/>
      <c r="AA5" s="1153"/>
      <c r="AB5" s="1153"/>
      <c r="AC5" s="1072" t="s">
        <v>6</v>
      </c>
      <c r="AD5" s="1073"/>
      <c r="AE5" s="1073"/>
      <c r="AF5" s="1073"/>
      <c r="AG5" s="1073"/>
      <c r="AH5" s="1073"/>
    </row>
    <row r="6" spans="1:34" s="305" customFormat="1" ht="181.35" customHeight="1">
      <c r="A6" s="966" t="s">
        <v>197</v>
      </c>
      <c r="B6" s="966"/>
      <c r="C6" s="966"/>
      <c r="D6" s="966"/>
      <c r="E6" s="967" t="s">
        <v>198</v>
      </c>
      <c r="F6" s="967"/>
      <c r="G6" s="967"/>
      <c r="H6" s="967"/>
      <c r="I6" s="967"/>
      <c r="J6" s="967"/>
      <c r="K6" s="967"/>
      <c r="L6" s="967"/>
      <c r="M6" s="967" t="s">
        <v>254</v>
      </c>
      <c r="N6" s="967"/>
      <c r="O6" s="967"/>
      <c r="P6" s="967"/>
      <c r="Q6" s="968" t="s">
        <v>437</v>
      </c>
      <c r="R6" s="968"/>
      <c r="S6" s="968"/>
      <c r="T6" s="968"/>
      <c r="U6" s="968" t="s">
        <v>461</v>
      </c>
      <c r="V6" s="968"/>
      <c r="W6" s="968"/>
      <c r="X6" s="968"/>
      <c r="Y6" s="968" t="s">
        <v>460</v>
      </c>
      <c r="Z6" s="968"/>
      <c r="AA6" s="968"/>
      <c r="AB6" s="968"/>
      <c r="AC6" s="968" t="s">
        <v>820</v>
      </c>
      <c r="AD6" s="968"/>
      <c r="AE6" s="968"/>
      <c r="AF6" s="968"/>
      <c r="AG6" s="968"/>
      <c r="AH6" s="968"/>
    </row>
    <row r="7" spans="1:34"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c r="AH7" s="1075"/>
    </row>
    <row r="8" spans="1:34" ht="51">
      <c r="A8" s="970"/>
      <c r="B8" s="970"/>
      <c r="C8" s="970"/>
      <c r="D8" s="970"/>
      <c r="E8" s="972"/>
      <c r="F8" s="972"/>
      <c r="G8" s="972"/>
      <c r="H8" s="972"/>
      <c r="I8" s="972"/>
      <c r="J8" s="972"/>
      <c r="K8" s="972"/>
      <c r="L8" s="972"/>
      <c r="M8" s="975"/>
      <c r="N8" s="975"/>
      <c r="O8" s="975"/>
      <c r="P8" s="975"/>
      <c r="Q8" s="975"/>
      <c r="R8" s="975"/>
      <c r="S8" s="975"/>
      <c r="T8" s="976"/>
      <c r="U8" s="557" t="s">
        <v>592</v>
      </c>
      <c r="V8" s="557" t="s">
        <v>593</v>
      </c>
      <c r="W8" s="557" t="s">
        <v>594</v>
      </c>
      <c r="X8" s="557" t="s">
        <v>595</v>
      </c>
      <c r="Y8" s="557" t="s">
        <v>596</v>
      </c>
      <c r="Z8" s="557" t="s">
        <v>597</v>
      </c>
      <c r="AA8" s="557" t="s">
        <v>598</v>
      </c>
      <c r="AB8" s="557" t="s">
        <v>599</v>
      </c>
      <c r="AC8" s="431" t="s">
        <v>600</v>
      </c>
      <c r="AD8" s="431" t="s">
        <v>601</v>
      </c>
      <c r="AE8" s="557" t="s">
        <v>602</v>
      </c>
      <c r="AF8" s="1076" t="s">
        <v>603</v>
      </c>
      <c r="AG8" s="1076"/>
      <c r="AH8" s="1076"/>
    </row>
    <row r="9" spans="1:34" ht="38.25" customHeight="1">
      <c r="A9" s="990" t="s">
        <v>254</v>
      </c>
      <c r="B9" s="1089"/>
      <c r="C9" s="1089"/>
      <c r="D9" s="991"/>
      <c r="E9" s="990" t="s">
        <v>255</v>
      </c>
      <c r="F9" s="1089"/>
      <c r="G9" s="1089"/>
      <c r="H9" s="1089"/>
      <c r="I9" s="1089"/>
      <c r="J9" s="1089"/>
      <c r="K9" s="1089"/>
      <c r="L9" s="991"/>
      <c r="M9" s="963" t="s">
        <v>21</v>
      </c>
      <c r="N9" s="964"/>
      <c r="O9" s="964"/>
      <c r="P9" s="964"/>
      <c r="Q9" s="964"/>
      <c r="R9" s="964"/>
      <c r="S9" s="964"/>
      <c r="T9" s="965"/>
      <c r="U9" s="556"/>
      <c r="V9" s="548"/>
      <c r="W9" s="548"/>
      <c r="X9" s="548"/>
      <c r="Y9" s="552"/>
      <c r="Z9" s="548"/>
      <c r="AA9" s="548"/>
      <c r="AB9" s="548"/>
      <c r="AC9" s="552"/>
      <c r="AD9" s="552"/>
      <c r="AE9" s="548"/>
      <c r="AF9" s="990" t="s">
        <v>30</v>
      </c>
      <c r="AG9" s="1089"/>
      <c r="AH9" s="991"/>
    </row>
    <row r="10" spans="1:34" s="301" customFormat="1" ht="15" customHeight="1">
      <c r="A10" s="1289" t="s">
        <v>500</v>
      </c>
      <c r="B10" s="1290"/>
      <c r="C10" s="1290"/>
      <c r="D10" s="1291"/>
      <c r="E10" s="1077" t="s">
        <v>530</v>
      </c>
      <c r="F10" s="1295"/>
      <c r="G10" s="1078"/>
      <c r="H10" s="1215" t="s">
        <v>10</v>
      </c>
      <c r="I10" s="1081" t="s">
        <v>529</v>
      </c>
      <c r="J10" s="1082"/>
      <c r="K10" s="1085" t="s">
        <v>528</v>
      </c>
      <c r="L10" s="1086"/>
      <c r="M10" s="987" t="s">
        <v>636</v>
      </c>
      <c r="N10" s="988"/>
      <c r="O10" s="988"/>
      <c r="P10" s="1044"/>
      <c r="Q10" s="987">
        <v>2019</v>
      </c>
      <c r="R10" s="988"/>
      <c r="S10" s="988"/>
      <c r="T10" s="988"/>
      <c r="U10" s="988">
        <v>2020</v>
      </c>
      <c r="V10" s="988"/>
      <c r="W10" s="988"/>
      <c r="X10" s="988"/>
      <c r="Y10" s="988">
        <v>2021</v>
      </c>
      <c r="Z10" s="988"/>
      <c r="AA10" s="988"/>
      <c r="AB10" s="988"/>
      <c r="AC10" s="988">
        <v>2022</v>
      </c>
      <c r="AD10" s="988"/>
      <c r="AE10" s="988"/>
      <c r="AF10" s="1044"/>
      <c r="AG10" s="979" t="s">
        <v>534</v>
      </c>
      <c r="AH10" s="979" t="s">
        <v>607</v>
      </c>
    </row>
    <row r="11" spans="1:34" s="301" customFormat="1" ht="15" customHeight="1">
      <c r="A11" s="1292"/>
      <c r="B11" s="1293"/>
      <c r="C11" s="1293"/>
      <c r="D11" s="1294"/>
      <c r="E11" s="1079"/>
      <c r="F11" s="1296"/>
      <c r="G11" s="1080"/>
      <c r="H11" s="1297"/>
      <c r="I11" s="1083"/>
      <c r="J11" s="1084"/>
      <c r="K11" s="1087"/>
      <c r="L11" s="1088"/>
      <c r="M11" s="545" t="s">
        <v>23</v>
      </c>
      <c r="N11" s="545" t="s">
        <v>24</v>
      </c>
      <c r="O11" s="545" t="s">
        <v>25</v>
      </c>
      <c r="P11" s="545" t="s">
        <v>609</v>
      </c>
      <c r="Q11" s="508" t="s">
        <v>23</v>
      </c>
      <c r="R11" s="553" t="s">
        <v>24</v>
      </c>
      <c r="S11" s="553" t="s">
        <v>25</v>
      </c>
      <c r="T11" s="553" t="s">
        <v>609</v>
      </c>
      <c r="U11" s="553" t="s">
        <v>23</v>
      </c>
      <c r="V11" s="553" t="s">
        <v>24</v>
      </c>
      <c r="W11" s="553" t="s">
        <v>25</v>
      </c>
      <c r="X11" s="553" t="s">
        <v>609</v>
      </c>
      <c r="Y11" s="553" t="s">
        <v>23</v>
      </c>
      <c r="Z11" s="553" t="s">
        <v>24</v>
      </c>
      <c r="AA11" s="553" t="s">
        <v>25</v>
      </c>
      <c r="AB11" s="553" t="s">
        <v>609</v>
      </c>
      <c r="AC11" s="553" t="s">
        <v>23</v>
      </c>
      <c r="AD11" s="553" t="s">
        <v>24</v>
      </c>
      <c r="AE11" s="553" t="s">
        <v>25</v>
      </c>
      <c r="AF11" s="480" t="s">
        <v>609</v>
      </c>
      <c r="AG11" s="1156"/>
      <c r="AH11" s="1156"/>
    </row>
    <row r="12" spans="1:34" s="301" customFormat="1" ht="82.5" customHeight="1">
      <c r="A12" s="1105" t="s">
        <v>606</v>
      </c>
      <c r="B12" s="1002" t="s">
        <v>463</v>
      </c>
      <c r="C12" s="1003"/>
      <c r="D12" s="1000"/>
      <c r="E12" s="1329">
        <v>1</v>
      </c>
      <c r="F12" s="1330"/>
      <c r="G12" s="1331"/>
      <c r="H12" s="554" t="s">
        <v>33</v>
      </c>
      <c r="I12" s="990" t="s">
        <v>469</v>
      </c>
      <c r="J12" s="991"/>
      <c r="K12" s="1233" t="s">
        <v>467</v>
      </c>
      <c r="L12" s="1234"/>
      <c r="M12" s="494">
        <v>0</v>
      </c>
      <c r="N12" s="494">
        <v>0</v>
      </c>
      <c r="O12" s="494">
        <v>0</v>
      </c>
      <c r="P12" s="537">
        <f>SUM(M12:O12)</f>
        <v>0</v>
      </c>
      <c r="Q12" s="538"/>
      <c r="R12" s="538"/>
      <c r="S12" s="538"/>
      <c r="T12" s="536">
        <f>SUM(Q12:S12)</f>
        <v>0</v>
      </c>
      <c r="U12" s="538"/>
      <c r="V12" s="538"/>
      <c r="W12" s="538"/>
      <c r="X12" s="536">
        <f>SUM(U12:W12)</f>
        <v>0</v>
      </c>
      <c r="Y12" s="538"/>
      <c r="Z12" s="538"/>
      <c r="AA12" s="538"/>
      <c r="AB12" s="536">
        <f>SUM(Y12:AA12)</f>
        <v>0</v>
      </c>
      <c r="AC12" s="538"/>
      <c r="AD12" s="538"/>
      <c r="AE12" s="538"/>
      <c r="AF12" s="536">
        <f>SUM(AC12:AE12)</f>
        <v>0</v>
      </c>
      <c r="AG12" s="538">
        <f>+P12+T12+X12+AB12+AF12</f>
        <v>0</v>
      </c>
      <c r="AH12" s="542">
        <f>AG12/E12</f>
        <v>0</v>
      </c>
    </row>
    <row r="13" spans="1:34" s="301" customFormat="1" ht="82.5" customHeight="1">
      <c r="A13" s="1114"/>
      <c r="B13" s="1004"/>
      <c r="C13" s="1005"/>
      <c r="D13" s="1001"/>
      <c r="E13" s="1329">
        <v>1</v>
      </c>
      <c r="F13" s="1330"/>
      <c r="G13" s="1331"/>
      <c r="H13" s="554" t="s">
        <v>33</v>
      </c>
      <c r="I13" s="990" t="s">
        <v>465</v>
      </c>
      <c r="J13" s="991"/>
      <c r="K13" s="1158" t="s">
        <v>468</v>
      </c>
      <c r="L13" s="1158"/>
      <c r="M13" s="494">
        <v>0</v>
      </c>
      <c r="N13" s="494">
        <v>0</v>
      </c>
      <c r="O13" s="494">
        <v>0</v>
      </c>
      <c r="P13" s="537">
        <f t="shared" ref="P13:P17" si="0">SUM(M13:O13)</f>
        <v>0</v>
      </c>
      <c r="Q13" s="538"/>
      <c r="R13" s="538"/>
      <c r="S13" s="538"/>
      <c r="T13" s="536">
        <f t="shared" ref="T13:T17" si="1">SUM(Q13:S13)</f>
        <v>0</v>
      </c>
      <c r="U13" s="538"/>
      <c r="V13" s="538"/>
      <c r="W13" s="538"/>
      <c r="X13" s="536">
        <f t="shared" ref="X13:X17" si="2">SUM(U13:W13)</f>
        <v>0</v>
      </c>
      <c r="Y13" s="538"/>
      <c r="Z13" s="538"/>
      <c r="AA13" s="538"/>
      <c r="AB13" s="536">
        <f t="shared" ref="AB13:AB17" si="3">SUM(Y13:AA13)</f>
        <v>0</v>
      </c>
      <c r="AC13" s="538"/>
      <c r="AD13" s="538"/>
      <c r="AE13" s="538"/>
      <c r="AF13" s="536">
        <f t="shared" ref="AF13:AF17" si="4">SUM(AC13:AE13)</f>
        <v>0</v>
      </c>
      <c r="AG13" s="538">
        <f t="shared" ref="AG13:AG17" si="5">+P13+T13+X13+AB13+AF13</f>
        <v>0</v>
      </c>
      <c r="AH13" s="542">
        <f t="shared" ref="AH13:AH17" si="6">AG13/E13</f>
        <v>0</v>
      </c>
    </row>
    <row r="14" spans="1:34" s="301" customFormat="1" ht="82.5" customHeight="1">
      <c r="A14" s="1114"/>
      <c r="B14" s="1004"/>
      <c r="C14" s="1005"/>
      <c r="D14" s="1001"/>
      <c r="E14" s="1329">
        <v>6</v>
      </c>
      <c r="F14" s="1330"/>
      <c r="G14" s="1331"/>
      <c r="H14" s="554" t="s">
        <v>112</v>
      </c>
      <c r="I14" s="990" t="s">
        <v>471</v>
      </c>
      <c r="J14" s="991"/>
      <c r="K14" s="1233" t="s">
        <v>472</v>
      </c>
      <c r="L14" s="1234"/>
      <c r="M14" s="494">
        <v>0</v>
      </c>
      <c r="N14" s="494">
        <v>0</v>
      </c>
      <c r="O14" s="494">
        <v>0</v>
      </c>
      <c r="P14" s="537">
        <f t="shared" si="0"/>
        <v>0</v>
      </c>
      <c r="Q14" s="538"/>
      <c r="R14" s="538"/>
      <c r="S14" s="538"/>
      <c r="T14" s="536">
        <f t="shared" si="1"/>
        <v>0</v>
      </c>
      <c r="U14" s="538"/>
      <c r="V14" s="538"/>
      <c r="W14" s="538"/>
      <c r="X14" s="536">
        <f t="shared" si="2"/>
        <v>0</v>
      </c>
      <c r="Y14" s="538"/>
      <c r="Z14" s="538"/>
      <c r="AA14" s="538"/>
      <c r="AB14" s="536">
        <f t="shared" si="3"/>
        <v>0</v>
      </c>
      <c r="AC14" s="538"/>
      <c r="AD14" s="538"/>
      <c r="AE14" s="538"/>
      <c r="AF14" s="536">
        <f t="shared" si="4"/>
        <v>0</v>
      </c>
      <c r="AG14" s="538">
        <f t="shared" si="5"/>
        <v>0</v>
      </c>
      <c r="AH14" s="542">
        <f t="shared" si="6"/>
        <v>0</v>
      </c>
    </row>
    <row r="15" spans="1:34" s="301" customFormat="1" ht="82.5" customHeight="1">
      <c r="A15" s="1114"/>
      <c r="B15" s="1004"/>
      <c r="C15" s="1005"/>
      <c r="D15" s="1001"/>
      <c r="E15" s="1329">
        <v>40</v>
      </c>
      <c r="F15" s="1330"/>
      <c r="G15" s="1331"/>
      <c r="H15" s="554" t="s">
        <v>112</v>
      </c>
      <c r="I15" s="990" t="s">
        <v>466</v>
      </c>
      <c r="J15" s="991"/>
      <c r="K15" s="1241"/>
      <c r="L15" s="1242"/>
      <c r="M15" s="494">
        <v>0</v>
      </c>
      <c r="N15" s="494">
        <v>0</v>
      </c>
      <c r="O15" s="494">
        <v>0</v>
      </c>
      <c r="P15" s="537">
        <f t="shared" si="0"/>
        <v>0</v>
      </c>
      <c r="Q15" s="538"/>
      <c r="R15" s="538"/>
      <c r="S15" s="538"/>
      <c r="T15" s="536">
        <f t="shared" si="1"/>
        <v>0</v>
      </c>
      <c r="U15" s="538"/>
      <c r="V15" s="538"/>
      <c r="W15" s="538"/>
      <c r="X15" s="536">
        <f t="shared" si="2"/>
        <v>0</v>
      </c>
      <c r="Y15" s="538"/>
      <c r="Z15" s="538"/>
      <c r="AA15" s="538"/>
      <c r="AB15" s="536">
        <f t="shared" si="3"/>
        <v>0</v>
      </c>
      <c r="AC15" s="538"/>
      <c r="AD15" s="538"/>
      <c r="AE15" s="538"/>
      <c r="AF15" s="536">
        <f t="shared" si="4"/>
        <v>0</v>
      </c>
      <c r="AG15" s="538">
        <f t="shared" si="5"/>
        <v>0</v>
      </c>
      <c r="AH15" s="542">
        <f t="shared" si="6"/>
        <v>0</v>
      </c>
    </row>
    <row r="16" spans="1:34" s="301" customFormat="1" ht="82.5" customHeight="1">
      <c r="A16" s="1114"/>
      <c r="B16" s="1004"/>
      <c r="C16" s="1005"/>
      <c r="D16" s="1001"/>
      <c r="E16" s="1329">
        <v>20</v>
      </c>
      <c r="F16" s="1330"/>
      <c r="G16" s="1331"/>
      <c r="H16" s="554" t="s">
        <v>112</v>
      </c>
      <c r="I16" s="990" t="s">
        <v>470</v>
      </c>
      <c r="J16" s="991"/>
      <c r="K16" s="1241"/>
      <c r="L16" s="1242"/>
      <c r="M16" s="494">
        <v>0</v>
      </c>
      <c r="N16" s="494">
        <v>0</v>
      </c>
      <c r="O16" s="494">
        <v>0</v>
      </c>
      <c r="P16" s="537">
        <f t="shared" si="0"/>
        <v>0</v>
      </c>
      <c r="Q16" s="538"/>
      <c r="R16" s="538"/>
      <c r="S16" s="538"/>
      <c r="T16" s="536">
        <f t="shared" si="1"/>
        <v>0</v>
      </c>
      <c r="U16" s="538"/>
      <c r="V16" s="538"/>
      <c r="W16" s="538"/>
      <c r="X16" s="536">
        <f t="shared" si="2"/>
        <v>0</v>
      </c>
      <c r="Y16" s="538"/>
      <c r="Z16" s="538"/>
      <c r="AA16" s="538"/>
      <c r="AB16" s="536">
        <f t="shared" si="3"/>
        <v>0</v>
      </c>
      <c r="AC16" s="538"/>
      <c r="AD16" s="538"/>
      <c r="AE16" s="538"/>
      <c r="AF16" s="536">
        <f t="shared" si="4"/>
        <v>0</v>
      </c>
      <c r="AG16" s="538">
        <f t="shared" si="5"/>
        <v>0</v>
      </c>
      <c r="AH16" s="542">
        <f t="shared" si="6"/>
        <v>0</v>
      </c>
    </row>
    <row r="17" spans="1:34" s="301" customFormat="1" ht="82.5" customHeight="1">
      <c r="A17" s="959"/>
      <c r="B17" s="960"/>
      <c r="C17" s="961"/>
      <c r="D17" s="962"/>
      <c r="E17" s="1329">
        <v>20</v>
      </c>
      <c r="F17" s="1330"/>
      <c r="G17" s="1331"/>
      <c r="H17" s="554" t="s">
        <v>112</v>
      </c>
      <c r="I17" s="990" t="s">
        <v>462</v>
      </c>
      <c r="J17" s="991"/>
      <c r="K17" s="1235"/>
      <c r="L17" s="1236"/>
      <c r="M17" s="494">
        <v>0</v>
      </c>
      <c r="N17" s="494">
        <v>0</v>
      </c>
      <c r="O17" s="494">
        <v>0</v>
      </c>
      <c r="P17" s="537">
        <f t="shared" si="0"/>
        <v>0</v>
      </c>
      <c r="Q17" s="538"/>
      <c r="R17" s="538"/>
      <c r="S17" s="538"/>
      <c r="T17" s="536">
        <f t="shared" si="1"/>
        <v>0</v>
      </c>
      <c r="U17" s="538"/>
      <c r="V17" s="538"/>
      <c r="W17" s="538"/>
      <c r="X17" s="536">
        <f t="shared" si="2"/>
        <v>0</v>
      </c>
      <c r="Y17" s="538"/>
      <c r="Z17" s="538"/>
      <c r="AA17" s="538"/>
      <c r="AB17" s="536">
        <f t="shared" si="3"/>
        <v>0</v>
      </c>
      <c r="AC17" s="538"/>
      <c r="AD17" s="538"/>
      <c r="AE17" s="538"/>
      <c r="AF17" s="536">
        <f t="shared" si="4"/>
        <v>0</v>
      </c>
      <c r="AG17" s="538">
        <f t="shared" si="5"/>
        <v>0</v>
      </c>
      <c r="AH17" s="542">
        <f t="shared" si="6"/>
        <v>0</v>
      </c>
    </row>
    <row r="18" spans="1:34" ht="23.25" customHeight="1">
      <c r="A18" s="1095" t="s">
        <v>553</v>
      </c>
      <c r="B18" s="1095"/>
      <c r="C18" s="1095"/>
      <c r="D18" s="1095"/>
      <c r="E18" s="1095"/>
      <c r="F18" s="1095"/>
      <c r="G18" s="1095"/>
      <c r="H18" s="1095"/>
      <c r="I18" s="1095"/>
      <c r="J18" s="1095"/>
      <c r="K18" s="1095"/>
      <c r="L18" s="1095"/>
      <c r="M18" s="1141">
        <f>((P12/$E$12)+(P13/$E$13)+(P14/$E$14)+(P15/$E$15)+(P16/$E$16)+(P17/$E$17))/COUNT(P12:P17)</f>
        <v>0</v>
      </c>
      <c r="N18" s="1142"/>
      <c r="O18" s="1142"/>
      <c r="P18" s="1143"/>
      <c r="Q18" s="1141">
        <f t="shared" ref="Q18" si="7">((T12/$E$12)+(T13/$E$13)+(T14/$E$14)+(T15/$E$15)+(T16/$E$16)+(T17/$E$17))/COUNT(T12:T17)</f>
        <v>0</v>
      </c>
      <c r="R18" s="1142"/>
      <c r="S18" s="1142"/>
      <c r="T18" s="1143"/>
      <c r="U18" s="1141">
        <f t="shared" ref="U18" si="8">((X12/$E$12)+(X13/$E$13)+(X14/$E$14)+(X15/$E$15)+(X16/$E$16)+(X17/$E$17))/COUNT(X12:X17)</f>
        <v>0</v>
      </c>
      <c r="V18" s="1142"/>
      <c r="W18" s="1142"/>
      <c r="X18" s="1143"/>
      <c r="Y18" s="1141">
        <f t="shared" ref="Y18" si="9">((AB12/$E$12)+(AB13/$E$13)+(AB14/$E$14)+(AB15/$E$15)+(AB16/$E$16)+(AB17/$E$17))/COUNT(AB12:AB17)</f>
        <v>0</v>
      </c>
      <c r="Z18" s="1142"/>
      <c r="AA18" s="1142"/>
      <c r="AB18" s="1143"/>
      <c r="AC18" s="1141">
        <f t="shared" ref="AC18" si="10">((AF12/$E$12)+(AF13/$E$13)+(AF14/$E$14)+(AF15/$E$15)+(AF16/$E$16)+(AF17/$E$17))/COUNT(AF12:AF17)</f>
        <v>0</v>
      </c>
      <c r="AD18" s="1142"/>
      <c r="AE18" s="1142"/>
      <c r="AF18" s="1143"/>
      <c r="AG18" s="529">
        <f>SUM(M18:AF18)</f>
        <v>0</v>
      </c>
      <c r="AH18" s="626">
        <f>AVERAGE(AH12:AH17)</f>
        <v>0</v>
      </c>
    </row>
    <row r="19" spans="1:34" ht="15"/>
    <row r="20" spans="1:34" ht="15">
      <c r="A20" s="439"/>
      <c r="B20" s="439" t="s">
        <v>959</v>
      </c>
      <c r="C20" s="439"/>
      <c r="Q20" s="295"/>
      <c r="AA20" s="441">
        <v>2018</v>
      </c>
      <c r="AB20" s="441">
        <v>2019</v>
      </c>
      <c r="AC20" s="441">
        <v>2020</v>
      </c>
      <c r="AD20" s="441">
        <v>2021</v>
      </c>
      <c r="AE20" s="441">
        <v>2022</v>
      </c>
      <c r="AF20" s="633"/>
    </row>
    <row r="21" spans="1:34" ht="15.75" customHeight="1">
      <c r="A21" s="490">
        <v>2018</v>
      </c>
      <c r="B21" s="502">
        <v>0</v>
      </c>
      <c r="C21" s="586"/>
      <c r="D21" s="397"/>
      <c r="E21" s="499"/>
      <c r="F21" s="499"/>
      <c r="G21" s="397"/>
      <c r="H21" s="397"/>
      <c r="Q21" s="295"/>
      <c r="Y21" s="1006" t="s">
        <v>526</v>
      </c>
      <c r="Z21" s="1006"/>
      <c r="AA21" s="630" t="s">
        <v>961</v>
      </c>
      <c r="AB21" s="300" t="s">
        <v>962</v>
      </c>
      <c r="AC21" s="300" t="s">
        <v>963</v>
      </c>
      <c r="AD21" s="300" t="s">
        <v>964</v>
      </c>
      <c r="AE21" s="300" t="s">
        <v>965</v>
      </c>
      <c r="AF21" s="594"/>
    </row>
    <row r="22" spans="1:34" ht="15.75" customHeight="1">
      <c r="A22" s="490">
        <v>2019</v>
      </c>
      <c r="B22" s="502">
        <v>0</v>
      </c>
      <c r="C22" s="586"/>
      <c r="D22" s="397"/>
      <c r="E22" s="499"/>
      <c r="F22" s="499"/>
      <c r="G22" s="397"/>
      <c r="H22" s="397"/>
      <c r="Q22" s="295"/>
      <c r="Y22" s="1007" t="s">
        <v>525</v>
      </c>
      <c r="Z22" s="1007"/>
      <c r="AA22" s="299" t="s">
        <v>966</v>
      </c>
      <c r="AB22" s="631" t="s">
        <v>967</v>
      </c>
      <c r="AC22" s="299" t="s">
        <v>968</v>
      </c>
      <c r="AD22" s="299" t="s">
        <v>969</v>
      </c>
      <c r="AE22" s="299" t="s">
        <v>970</v>
      </c>
      <c r="AF22" s="594"/>
    </row>
    <row r="23" spans="1:34" ht="15.75" customHeight="1">
      <c r="A23" s="490">
        <v>2020</v>
      </c>
      <c r="B23" s="502">
        <v>0</v>
      </c>
      <c r="C23" s="586"/>
      <c r="D23" s="397"/>
      <c r="E23" s="499"/>
      <c r="F23" s="499"/>
      <c r="G23" s="397"/>
      <c r="H23" s="397"/>
      <c r="Q23" s="295"/>
      <c r="Y23" s="1009" t="s">
        <v>524</v>
      </c>
      <c r="Z23" s="1009"/>
      <c r="AA23" s="632" t="s">
        <v>523</v>
      </c>
      <c r="AB23" s="298" t="s">
        <v>961</v>
      </c>
      <c r="AC23" s="298" t="s">
        <v>962</v>
      </c>
      <c r="AD23" s="298" t="s">
        <v>963</v>
      </c>
      <c r="AE23" s="298" t="s">
        <v>964</v>
      </c>
      <c r="AF23" s="594"/>
    </row>
    <row r="24" spans="1:34" ht="19.5" customHeight="1">
      <c r="A24" s="380">
        <v>2021</v>
      </c>
      <c r="B24" s="505">
        <v>0</v>
      </c>
      <c r="C24" s="367"/>
      <c r="D24" s="1116"/>
      <c r="E24" s="1116"/>
      <c r="F24" s="1116"/>
      <c r="G24" s="1116"/>
      <c r="H24" s="1116"/>
      <c r="I24" s="1116"/>
      <c r="J24" s="1116"/>
      <c r="K24" s="1116"/>
      <c r="L24" s="1116"/>
      <c r="M24" s="1116"/>
      <c r="N24" s="1116"/>
      <c r="O24" s="1116"/>
      <c r="P24" s="1116"/>
      <c r="Q24" s="295"/>
    </row>
    <row r="25" spans="1:34" ht="19.5" customHeight="1">
      <c r="A25" s="380">
        <v>2022</v>
      </c>
      <c r="B25" s="505">
        <v>0</v>
      </c>
      <c r="C25" s="367"/>
      <c r="D25" s="1116"/>
      <c r="E25" s="1116"/>
      <c r="F25" s="1116"/>
      <c r="G25" s="1116"/>
      <c r="H25" s="1116"/>
      <c r="I25" s="1116"/>
      <c r="J25" s="1116"/>
      <c r="K25" s="1116"/>
      <c r="L25" s="1116"/>
      <c r="M25" s="1116"/>
      <c r="N25" s="1116"/>
      <c r="O25" s="1116"/>
      <c r="P25" s="1116"/>
      <c r="Q25" s="295"/>
    </row>
    <row r="26" spans="1:34" ht="19.5" customHeight="1">
      <c r="A26" s="380"/>
      <c r="B26" s="366"/>
      <c r="C26" s="367"/>
      <c r="D26" s="1116"/>
      <c r="E26" s="1116"/>
      <c r="F26" s="1116"/>
      <c r="G26" s="1116"/>
      <c r="H26" s="1116"/>
      <c r="I26" s="1116"/>
      <c r="J26" s="1116"/>
      <c r="K26" s="1116"/>
      <c r="L26" s="1116"/>
      <c r="M26" s="1116"/>
      <c r="N26" s="1116"/>
      <c r="O26" s="1116"/>
      <c r="P26" s="1116"/>
      <c r="Q26" s="295"/>
    </row>
    <row r="27" spans="1:34" ht="19.5" customHeight="1">
      <c r="A27" s="520"/>
      <c r="B27" s="446"/>
      <c r="C27" s="358"/>
      <c r="D27" s="1116"/>
      <c r="E27" s="1116"/>
      <c r="F27" s="1116"/>
      <c r="G27" s="1116"/>
      <c r="H27" s="1116"/>
      <c r="I27" s="1116"/>
      <c r="J27" s="1116"/>
      <c r="K27" s="1116"/>
      <c r="L27" s="1116"/>
      <c r="M27" s="1116"/>
      <c r="N27" s="1116"/>
      <c r="O27" s="1116"/>
      <c r="P27" s="1116"/>
      <c r="Q27" s="295"/>
    </row>
    <row r="28" spans="1:34" ht="19.5" customHeight="1">
      <c r="A28" s="520"/>
      <c r="B28" s="446"/>
      <c r="C28" s="358"/>
      <c r="D28" s="1116"/>
      <c r="E28" s="1116"/>
      <c r="F28" s="1116"/>
      <c r="G28" s="1116"/>
      <c r="H28" s="1116"/>
      <c r="I28" s="1116"/>
      <c r="J28" s="1116"/>
      <c r="K28" s="1116"/>
      <c r="L28" s="1116"/>
      <c r="M28" s="1116"/>
      <c r="N28" s="1116"/>
      <c r="O28" s="1116"/>
      <c r="P28" s="1116"/>
      <c r="Q28" s="295"/>
    </row>
    <row r="29" spans="1:34" ht="19.5" customHeight="1">
      <c r="A29" s="520"/>
      <c r="B29" s="446"/>
      <c r="C29" s="358"/>
      <c r="D29" s="1116"/>
      <c r="E29" s="1116"/>
      <c r="F29" s="1116"/>
      <c r="G29" s="1116"/>
      <c r="H29" s="1116"/>
      <c r="I29" s="1116"/>
      <c r="J29" s="1116"/>
      <c r="K29" s="1116"/>
      <c r="L29" s="1116"/>
      <c r="M29" s="1116"/>
      <c r="N29" s="1116"/>
      <c r="O29" s="1116"/>
      <c r="P29" s="1116"/>
      <c r="Q29" s="295"/>
    </row>
    <row r="30" spans="1:34" ht="19.5" customHeight="1">
      <c r="A30" s="410"/>
      <c r="B30" s="558"/>
      <c r="C30" s="358"/>
      <c r="D30" s="1116"/>
      <c r="E30" s="1116"/>
      <c r="F30" s="1116"/>
      <c r="G30" s="1116"/>
      <c r="H30" s="1116"/>
      <c r="I30" s="1116"/>
      <c r="J30" s="1116"/>
      <c r="K30" s="1116"/>
      <c r="L30" s="1116"/>
      <c r="M30" s="1116"/>
      <c r="N30" s="1116"/>
      <c r="O30" s="1116"/>
      <c r="P30" s="1116"/>
      <c r="Q30" s="295"/>
    </row>
    <row r="31" spans="1:34" ht="19.5" customHeight="1">
      <c r="A31" s="410"/>
      <c r="B31" s="558"/>
      <c r="C31" s="358"/>
      <c r="D31" s="1116"/>
      <c r="E31" s="1116"/>
      <c r="F31" s="1116"/>
      <c r="G31" s="1116"/>
      <c r="H31" s="1116"/>
      <c r="I31" s="1116"/>
      <c r="J31" s="1116"/>
      <c r="K31" s="1116"/>
      <c r="L31" s="1116"/>
      <c r="M31" s="1116"/>
      <c r="N31" s="1116"/>
      <c r="O31" s="1116"/>
      <c r="P31" s="1116"/>
      <c r="Q31" s="295"/>
    </row>
    <row r="32" spans="1:34" ht="19.5" customHeight="1">
      <c r="A32" s="410"/>
      <c r="B32" s="558"/>
      <c r="C32" s="358"/>
      <c r="D32" s="558"/>
      <c r="E32" s="558"/>
      <c r="F32" s="558"/>
      <c r="G32" s="558"/>
      <c r="H32" s="558"/>
      <c r="I32" s="558"/>
      <c r="J32" s="558"/>
      <c r="K32" s="558"/>
      <c r="L32" s="558"/>
      <c r="M32" s="558"/>
      <c r="N32" s="558"/>
      <c r="O32" s="558"/>
      <c r="P32" s="558"/>
      <c r="Q32" s="295"/>
    </row>
    <row r="33" spans="1:34" ht="19.5" customHeight="1">
      <c r="A33" s="410"/>
      <c r="B33" s="558"/>
      <c r="C33" s="358"/>
      <c r="D33" s="558"/>
      <c r="E33" s="558"/>
      <c r="F33" s="558"/>
      <c r="G33" s="558"/>
      <c r="H33" s="558"/>
      <c r="I33" s="558"/>
      <c r="J33" s="558"/>
      <c r="K33" s="558"/>
      <c r="L33" s="558"/>
      <c r="M33" s="558"/>
      <c r="N33" s="558"/>
      <c r="O33" s="558"/>
      <c r="P33" s="558"/>
      <c r="Q33" s="295"/>
    </row>
    <row r="34" spans="1:34" ht="19.5" customHeight="1">
      <c r="A34" s="410"/>
      <c r="B34" s="558"/>
      <c r="C34" s="358"/>
      <c r="D34" s="558"/>
      <c r="E34" s="558"/>
      <c r="F34" s="558"/>
      <c r="G34" s="558"/>
      <c r="H34" s="558"/>
      <c r="I34" s="558"/>
      <c r="J34" s="558"/>
      <c r="K34" s="558"/>
      <c r="L34" s="558"/>
      <c r="M34" s="558"/>
      <c r="N34" s="558"/>
      <c r="O34" s="558"/>
      <c r="P34" s="558"/>
      <c r="Q34" s="295"/>
    </row>
    <row r="35" spans="1:34" ht="19.5" customHeight="1">
      <c r="A35" s="410"/>
      <c r="B35" s="558"/>
      <c r="C35" s="358"/>
      <c r="D35" s="558"/>
      <c r="E35" s="558"/>
      <c r="F35" s="558"/>
      <c r="G35" s="558"/>
      <c r="H35" s="558"/>
      <c r="I35" s="558"/>
      <c r="J35" s="558"/>
      <c r="K35" s="558"/>
      <c r="L35" s="558"/>
      <c r="M35" s="558"/>
      <c r="N35" s="558"/>
      <c r="O35" s="558"/>
      <c r="P35" s="558"/>
      <c r="Q35" s="295"/>
    </row>
    <row r="36" spans="1:34" ht="15">
      <c r="A36" s="1062" t="s">
        <v>608</v>
      </c>
      <c r="B36" s="1063"/>
      <c r="C36" s="1063"/>
      <c r="D36" s="1063"/>
      <c r="E36" s="1063"/>
      <c r="F36" s="1063"/>
      <c r="G36" s="1063"/>
      <c r="H36" s="1063"/>
      <c r="I36" s="1063"/>
      <c r="J36" s="1063"/>
      <c r="K36" s="1063"/>
      <c r="L36" s="1063"/>
      <c r="M36" s="1063"/>
      <c r="N36" s="1063"/>
      <c r="O36" s="1063"/>
      <c r="P36" s="1063"/>
      <c r="Q36" s="1063"/>
      <c r="R36" s="1063"/>
      <c r="S36" s="1063"/>
      <c r="T36" s="1063"/>
      <c r="U36" s="1063"/>
      <c r="V36" s="1063"/>
      <c r="W36" s="1063"/>
      <c r="X36" s="1063"/>
      <c r="Y36" s="1063"/>
      <c r="Z36" s="1063"/>
      <c r="AA36" s="1063"/>
      <c r="AB36" s="1063"/>
      <c r="AC36" s="1063"/>
      <c r="AD36" s="1063"/>
      <c r="AE36" s="1063"/>
      <c r="AF36" s="1063"/>
      <c r="AG36" s="1063"/>
      <c r="AH36" s="1063"/>
    </row>
    <row r="37" spans="1:34" ht="15" customHeight="1">
      <c r="A37" s="1010" t="s">
        <v>522</v>
      </c>
      <c r="B37" s="1011"/>
      <c r="C37" s="1064"/>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row>
    <row r="38" spans="1:34" ht="15" customHeight="1">
      <c r="A38" s="1012"/>
      <c r="B38" s="1013"/>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row>
    <row r="39" spans="1:34" ht="15" customHeight="1">
      <c r="A39" s="1012"/>
      <c r="B39" s="1013"/>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row>
    <row r="40" spans="1:34" ht="15" customHeight="1">
      <c r="A40" s="1012"/>
      <c r="B40" s="1013"/>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row>
    <row r="41" spans="1:34" ht="15" customHeight="1">
      <c r="A41" s="1010" t="s">
        <v>521</v>
      </c>
      <c r="B41" s="1011"/>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row>
    <row r="42" spans="1:34" ht="15" customHeight="1">
      <c r="A42" s="1012"/>
      <c r="B42" s="1013"/>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row>
    <row r="43" spans="1:34" ht="15" customHeight="1">
      <c r="A43" s="1012"/>
      <c r="B43" s="1013"/>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row>
    <row r="44" spans="1:34" ht="15" customHeight="1">
      <c r="A44" s="1012"/>
      <c r="B44" s="1013"/>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row>
    <row r="45" spans="1:34" ht="15" customHeight="1">
      <c r="A45" s="1010" t="s">
        <v>520</v>
      </c>
      <c r="B45" s="1011"/>
      <c r="C45" s="1064" t="s">
        <v>960</v>
      </c>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ht="15" customHeight="1">
      <c r="A46" s="1012"/>
      <c r="B46" s="1013"/>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1:34" ht="15" customHeight="1">
      <c r="A47" s="1012"/>
      <c r="B47" s="1013"/>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1:34" ht="15" customHeight="1">
      <c r="A48" s="1012"/>
      <c r="B48" s="1013"/>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row>
    <row r="49" spans="1:34" ht="15" customHeight="1">
      <c r="A49" s="1012"/>
      <c r="B49" s="1013"/>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0" spans="1:34" ht="15" customHeight="1">
      <c r="A50" s="1012"/>
      <c r="B50" s="1013"/>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row>
    <row r="51" spans="1:34" ht="15" customHeight="1">
      <c r="A51" s="1012"/>
      <c r="B51" s="1013"/>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c r="AG51" s="1064"/>
      <c r="AH51" s="1064"/>
    </row>
    <row r="52" spans="1:34" ht="15">
      <c r="Q52" s="295"/>
    </row>
    <row r="53" spans="1:34" ht="15">
      <c r="Q53" s="295"/>
    </row>
    <row r="54" spans="1:34" s="297" customFormat="1" ht="15">
      <c r="A54" s="297" t="s">
        <v>256</v>
      </c>
    </row>
    <row r="55" spans="1:34" s="296" customFormat="1" ht="15">
      <c r="A55" s="296" t="s">
        <v>519</v>
      </c>
    </row>
    <row r="56" spans="1:34" ht="15" customHeight="1"/>
    <row r="57" spans="1:34" ht="15" customHeight="1"/>
    <row r="58" spans="1:34" ht="15" customHeight="1"/>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sheetData>
  <mergeCells count="74">
    <mergeCell ref="E16:G16"/>
    <mergeCell ref="I16:J16"/>
    <mergeCell ref="I14:J14"/>
    <mergeCell ref="E15:G15"/>
    <mergeCell ref="I15:J15"/>
    <mergeCell ref="B12:D17"/>
    <mergeCell ref="A37:B40"/>
    <mergeCell ref="C37:AH40"/>
    <mergeCell ref="A41:B44"/>
    <mergeCell ref="C41:AH44"/>
    <mergeCell ref="I17:J17"/>
    <mergeCell ref="A12:A17"/>
    <mergeCell ref="E12:G12"/>
    <mergeCell ref="I12:J12"/>
    <mergeCell ref="E13:G13"/>
    <mergeCell ref="I13:J13"/>
    <mergeCell ref="E17:G17"/>
    <mergeCell ref="K12:L12"/>
    <mergeCell ref="K13:L13"/>
    <mergeCell ref="K14:L17"/>
    <mergeCell ref="E14:G14"/>
    <mergeCell ref="A45:B51"/>
    <mergeCell ref="C45:AH51"/>
    <mergeCell ref="AC18:AF18"/>
    <mergeCell ref="Y21:Z21"/>
    <mergeCell ref="Y22:Z22"/>
    <mergeCell ref="Y23:Z23"/>
    <mergeCell ref="D24:P31"/>
    <mergeCell ref="A36:AH36"/>
    <mergeCell ref="A18:L18"/>
    <mergeCell ref="M18:P18"/>
    <mergeCell ref="Q18:T18"/>
    <mergeCell ref="U18:X18"/>
    <mergeCell ref="Y18:AB18"/>
    <mergeCell ref="AH10:AH11"/>
    <mergeCell ref="A10:D11"/>
    <mergeCell ref="E10:G11"/>
    <mergeCell ref="H10:H11"/>
    <mergeCell ref="I10:J11"/>
    <mergeCell ref="K10:L11"/>
    <mergeCell ref="M10:P10"/>
    <mergeCell ref="Q10:T10"/>
    <mergeCell ref="U10:X10"/>
    <mergeCell ref="Y10:AB10"/>
    <mergeCell ref="AC10:AF10"/>
    <mergeCell ref="AG10:AG11"/>
    <mergeCell ref="A7:D8"/>
    <mergeCell ref="E7:L8"/>
    <mergeCell ref="M7:T8"/>
    <mergeCell ref="U7:AH7"/>
    <mergeCell ref="AF8:AH8"/>
    <mergeCell ref="A9:D9"/>
    <mergeCell ref="E9:L9"/>
    <mergeCell ref="M9:T9"/>
    <mergeCell ref="AF9:AH9"/>
    <mergeCell ref="Y5:AB5"/>
    <mergeCell ref="AC5:AH5"/>
    <mergeCell ref="A6:D6"/>
    <mergeCell ref="E6:L6"/>
    <mergeCell ref="M6:P6"/>
    <mergeCell ref="Q6:T6"/>
    <mergeCell ref="U6:X6"/>
    <mergeCell ref="Y6:AB6"/>
    <mergeCell ref="AC6:AH6"/>
    <mergeCell ref="A5:D5"/>
    <mergeCell ref="E5:L5"/>
    <mergeCell ref="M5:P5"/>
    <mergeCell ref="Q5:T5"/>
    <mergeCell ref="U5:X5"/>
    <mergeCell ref="A1:AF1"/>
    <mergeCell ref="AG1:AH2"/>
    <mergeCell ref="A3:AF3"/>
    <mergeCell ref="AG3:AH3"/>
    <mergeCell ref="A4:AH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H50"/>
  <sheetViews>
    <sheetView showGridLines="0" topLeftCell="I10" zoomScale="58" zoomScaleNormal="58" workbookViewId="0">
      <selection activeCell="AA26" sqref="AA26"/>
    </sheetView>
  </sheetViews>
  <sheetFormatPr baseColWidth="10" defaultColWidth="11.5546875" defaultRowHeight="15"/>
  <cols>
    <col min="1" max="1" width="9.88671875" style="295" bestFit="1" customWidth="1"/>
    <col min="2" max="2" width="9.33203125" style="295" bestFit="1" customWidth="1"/>
    <col min="3" max="3" width="8.88671875" style="295" bestFit="1" customWidth="1"/>
    <col min="4" max="4" width="10.88671875" style="295" bestFit="1" customWidth="1"/>
    <col min="5" max="6" width="9.109375" style="295" customWidth="1"/>
    <col min="7" max="7" width="11" style="295" customWidth="1"/>
    <col min="8" max="8" width="11.109375" style="295" customWidth="1"/>
    <col min="9" max="9" width="11.33203125" style="295" customWidth="1"/>
    <col min="10" max="10" width="9" style="295" bestFit="1" customWidth="1"/>
    <col min="11" max="11" width="11.88671875" style="295" customWidth="1"/>
    <col min="12" max="12" width="9.88671875" style="295" customWidth="1"/>
    <col min="13" max="13" width="8.33203125" style="295" customWidth="1"/>
    <col min="14" max="14" width="8.88671875" style="295" bestFit="1" customWidth="1"/>
    <col min="15" max="16" width="10.44140625" style="295" customWidth="1"/>
    <col min="17" max="17" width="13.5546875" style="295" customWidth="1"/>
    <col min="18" max="18" width="5.44140625" style="295" customWidth="1"/>
    <col min="19" max="27" width="11.5546875" style="295" customWidth="1"/>
    <col min="28" max="28" width="13.88671875" style="295" customWidth="1"/>
    <col min="29" max="29" width="14.109375" style="295" customWidth="1"/>
    <col min="30" max="16383" width="11.5546875" style="295" customWidth="1"/>
    <col min="16384" max="16384" width="1.44140625" style="295" customWidth="1"/>
  </cols>
  <sheetData>
    <row r="1" spans="1:34"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row>
    <row r="3" spans="1:34"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row>
    <row r="4" spans="1:34" ht="44.25" customHeight="1">
      <c r="A4" s="1040" t="str">
        <f>'[1]PLAN DE ACCION ESTRATEGICO'!A5</f>
        <v>Para 2022 la Universidad del Cauca, como  una institución de educación superior de carácter autónomo, comprometida con la paz, la educación y la equidad, será reconocida en el ámbito nacional e internacional por  una educación pública de calidad reflejada en la implementación de un modelo de gobernanza universitaria y un sistema de calidad integral, académico, Investigativo (innovación y emprendimiento) y de Interacción social  con pertinencia regional, comprometido  con un proyecto cultural en el posconflicto con  sostenibilidad económica y financiera.</v>
      </c>
      <c r="B4" s="1041"/>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c r="AE4" s="1041"/>
      <c r="AF4" s="1042"/>
    </row>
    <row r="5" spans="1:34" ht="15" customHeight="1">
      <c r="A5" s="952" t="s">
        <v>1</v>
      </c>
      <c r="B5" s="952"/>
      <c r="C5" s="952"/>
      <c r="D5" s="952"/>
      <c r="E5" s="953" t="s">
        <v>2</v>
      </c>
      <c r="F5" s="953"/>
      <c r="G5" s="953"/>
      <c r="H5" s="953"/>
      <c r="I5" s="953"/>
      <c r="J5" s="953"/>
      <c r="K5" s="953"/>
      <c r="L5" s="953"/>
      <c r="M5" s="954" t="s">
        <v>3</v>
      </c>
      <c r="N5" s="954"/>
      <c r="O5" s="954"/>
      <c r="P5" s="954"/>
      <c r="Q5" s="955" t="s">
        <v>590</v>
      </c>
      <c r="R5" s="955"/>
      <c r="S5" s="955"/>
      <c r="T5" s="955"/>
      <c r="U5" s="956" t="s">
        <v>591</v>
      </c>
      <c r="V5" s="956"/>
      <c r="W5" s="956"/>
      <c r="X5" s="956"/>
      <c r="Y5" s="957" t="s">
        <v>5</v>
      </c>
      <c r="Z5" s="957"/>
      <c r="AA5" s="957"/>
      <c r="AB5" s="957"/>
      <c r="AC5" s="958" t="s">
        <v>6</v>
      </c>
      <c r="AD5" s="958"/>
      <c r="AE5" s="958"/>
      <c r="AF5" s="958"/>
    </row>
    <row r="6" spans="1:34" s="305" customFormat="1" ht="151.35" customHeight="1">
      <c r="A6" s="966" t="str">
        <f>'[1]PLAN DE ACCION ESTRATEGICO'!B5</f>
        <v>Excelencia Educativa</v>
      </c>
      <c r="B6" s="966"/>
      <c r="C6" s="966"/>
      <c r="D6" s="966"/>
      <c r="E6" s="967" t="str">
        <f>'[1]PLAN DE ACCION ESTRATEGICO'!C5</f>
        <v xml:space="preserve">Mejorar las condiciones para mantener una cultura de excelencia  académica, que permita la acreditación de los programas a través del empoderamiento,  el liderazgo y la gestión de la de la comunidad universitaria frente a  los cambios regionales, nacionales e internacionales. </v>
      </c>
      <c r="F6" s="967"/>
      <c r="G6" s="967"/>
      <c r="H6" s="967"/>
      <c r="I6" s="967"/>
      <c r="J6" s="967"/>
      <c r="K6" s="967"/>
      <c r="L6" s="967"/>
      <c r="M6" s="967" t="str">
        <f>'[1]PLAN DE ACCION ESTRATEGICO'!D5</f>
        <v>Sistema académico</v>
      </c>
      <c r="N6" s="967"/>
      <c r="O6" s="967"/>
      <c r="P6" s="967"/>
      <c r="Q6" s="968" t="s">
        <v>34</v>
      </c>
      <c r="R6" s="968"/>
      <c r="S6" s="968"/>
      <c r="T6" s="968"/>
      <c r="U6" s="968" t="s">
        <v>404</v>
      </c>
      <c r="V6" s="968"/>
      <c r="W6" s="968"/>
      <c r="X6" s="968"/>
      <c r="Y6" s="968" t="s">
        <v>404</v>
      </c>
      <c r="Z6" s="968"/>
      <c r="AA6" s="968"/>
      <c r="AB6" s="968"/>
      <c r="AC6" s="968" t="s">
        <v>744</v>
      </c>
      <c r="AD6" s="968"/>
      <c r="AE6" s="968"/>
      <c r="AF6" s="968"/>
    </row>
    <row r="7" spans="1:34">
      <c r="A7" s="969" t="s">
        <v>7</v>
      </c>
      <c r="B7" s="969"/>
      <c r="C7" s="969"/>
      <c r="D7" s="969"/>
      <c r="E7" s="971" t="s">
        <v>8</v>
      </c>
      <c r="F7" s="971"/>
      <c r="G7" s="971"/>
      <c r="H7" s="971"/>
      <c r="I7" s="971"/>
      <c r="J7" s="971"/>
      <c r="K7" s="971"/>
      <c r="L7" s="971"/>
      <c r="M7" s="973" t="s">
        <v>12</v>
      </c>
      <c r="N7" s="973"/>
      <c r="O7" s="973"/>
      <c r="P7" s="973"/>
      <c r="Q7" s="973"/>
      <c r="R7" s="973"/>
      <c r="S7" s="973"/>
      <c r="T7" s="974"/>
      <c r="U7" s="977" t="s">
        <v>4</v>
      </c>
      <c r="V7" s="978"/>
      <c r="W7" s="978"/>
      <c r="X7" s="978"/>
      <c r="Y7" s="978"/>
      <c r="Z7" s="978"/>
      <c r="AA7" s="978"/>
      <c r="AB7" s="978"/>
      <c r="AC7" s="978"/>
      <c r="AD7" s="978"/>
      <c r="AE7" s="978"/>
      <c r="AF7" s="978"/>
    </row>
    <row r="8" spans="1:34" ht="51">
      <c r="A8" s="970"/>
      <c r="B8" s="970"/>
      <c r="C8" s="970"/>
      <c r="D8" s="970"/>
      <c r="E8" s="972"/>
      <c r="F8" s="972"/>
      <c r="G8" s="972"/>
      <c r="H8" s="972"/>
      <c r="I8" s="972"/>
      <c r="J8" s="972"/>
      <c r="K8" s="972"/>
      <c r="L8" s="972"/>
      <c r="M8" s="975"/>
      <c r="N8" s="975"/>
      <c r="O8" s="975"/>
      <c r="P8" s="975"/>
      <c r="Q8" s="975"/>
      <c r="R8" s="975"/>
      <c r="S8" s="975"/>
      <c r="T8" s="976"/>
      <c r="U8" s="557" t="s">
        <v>592</v>
      </c>
      <c r="V8" s="557" t="s">
        <v>593</v>
      </c>
      <c r="W8" s="557" t="s">
        <v>594</v>
      </c>
      <c r="X8" s="557" t="s">
        <v>595</v>
      </c>
      <c r="Y8" s="557" t="s">
        <v>596</v>
      </c>
      <c r="Z8" s="557" t="s">
        <v>597</v>
      </c>
      <c r="AA8" s="557" t="s">
        <v>598</v>
      </c>
      <c r="AB8" s="557" t="s">
        <v>599</v>
      </c>
      <c r="AC8" s="431" t="s">
        <v>600</v>
      </c>
      <c r="AD8" s="431" t="s">
        <v>601</v>
      </c>
      <c r="AE8" s="557" t="s">
        <v>602</v>
      </c>
      <c r="AF8" s="431" t="s">
        <v>603</v>
      </c>
    </row>
    <row r="9" spans="1:34" ht="38.25" customHeight="1">
      <c r="A9" s="959" t="s">
        <v>259</v>
      </c>
      <c r="B9" s="959"/>
      <c r="C9" s="959"/>
      <c r="D9" s="959"/>
      <c r="E9" s="960" t="s">
        <v>260</v>
      </c>
      <c r="F9" s="961"/>
      <c r="G9" s="961"/>
      <c r="H9" s="961"/>
      <c r="I9" s="961"/>
      <c r="J9" s="961"/>
      <c r="K9" s="961"/>
      <c r="L9" s="962"/>
      <c r="M9" s="963" t="s">
        <v>21</v>
      </c>
      <c r="N9" s="964"/>
      <c r="O9" s="964"/>
      <c r="P9" s="964"/>
      <c r="Q9" s="964"/>
      <c r="R9" s="964"/>
      <c r="S9" s="964"/>
      <c r="T9" s="965"/>
      <c r="U9" s="556"/>
      <c r="V9" s="548" t="s">
        <v>30</v>
      </c>
      <c r="W9" s="548"/>
      <c r="X9" s="548" t="s">
        <v>30</v>
      </c>
      <c r="Y9" s="552"/>
      <c r="Z9" s="548"/>
      <c r="AA9" s="548"/>
      <c r="AB9" s="548" t="s">
        <v>30</v>
      </c>
      <c r="AC9" s="556"/>
      <c r="AD9" s="552"/>
      <c r="AE9" s="548"/>
      <c r="AF9" s="548"/>
    </row>
    <row r="10" spans="1:34" s="301" customFormat="1" ht="15" customHeight="1">
      <c r="A10" s="981" t="s">
        <v>500</v>
      </c>
      <c r="B10" s="981"/>
      <c r="C10" s="981"/>
      <c r="D10" s="981"/>
      <c r="E10" s="1052" t="s">
        <v>530</v>
      </c>
      <c r="F10" s="1052"/>
      <c r="G10" s="1052"/>
      <c r="H10" s="984" t="s">
        <v>10</v>
      </c>
      <c r="I10" s="985" t="s">
        <v>529</v>
      </c>
      <c r="J10" s="985"/>
      <c r="K10" s="986" t="s">
        <v>528</v>
      </c>
      <c r="L10" s="986"/>
      <c r="M10" s="987">
        <v>2018</v>
      </c>
      <c r="N10" s="988"/>
      <c r="O10" s="988"/>
      <c r="P10" s="1044"/>
      <c r="Q10" s="987">
        <v>2019</v>
      </c>
      <c r="R10" s="988"/>
      <c r="S10" s="988"/>
      <c r="T10" s="988"/>
      <c r="U10" s="988">
        <v>2020</v>
      </c>
      <c r="V10" s="988"/>
      <c r="W10" s="988"/>
      <c r="X10" s="988"/>
      <c r="Y10" s="988">
        <v>2021</v>
      </c>
      <c r="Z10" s="988"/>
      <c r="AA10" s="988"/>
      <c r="AB10" s="988"/>
      <c r="AC10" s="988">
        <v>2022</v>
      </c>
      <c r="AD10" s="988"/>
      <c r="AE10" s="988"/>
      <c r="AF10" s="1044"/>
      <c r="AG10" s="545" t="s">
        <v>534</v>
      </c>
      <c r="AH10" s="979" t="s">
        <v>607</v>
      </c>
    </row>
    <row r="11" spans="1:34" s="301" customFormat="1" ht="15" customHeight="1">
      <c r="A11" s="981"/>
      <c r="B11" s="981"/>
      <c r="C11" s="981"/>
      <c r="D11" s="981"/>
      <c r="E11" s="1052"/>
      <c r="F11" s="1052"/>
      <c r="G11" s="1052"/>
      <c r="H11" s="984"/>
      <c r="I11" s="985"/>
      <c r="J11" s="985"/>
      <c r="K11" s="986"/>
      <c r="L11" s="986"/>
      <c r="M11" s="545" t="s">
        <v>23</v>
      </c>
      <c r="N11" s="545" t="s">
        <v>24</v>
      </c>
      <c r="O11" s="545" t="s">
        <v>25</v>
      </c>
      <c r="P11" s="545" t="s">
        <v>609</v>
      </c>
      <c r="Q11" s="545" t="s">
        <v>23</v>
      </c>
      <c r="R11" s="545" t="s">
        <v>24</v>
      </c>
      <c r="S11" s="545" t="s">
        <v>25</v>
      </c>
      <c r="T11" s="545" t="s">
        <v>609</v>
      </c>
      <c r="U11" s="545" t="s">
        <v>23</v>
      </c>
      <c r="V11" s="545" t="s">
        <v>24</v>
      </c>
      <c r="W11" s="545" t="s">
        <v>25</v>
      </c>
      <c r="X11" s="545" t="s">
        <v>609</v>
      </c>
      <c r="Y11" s="545" t="s">
        <v>23</v>
      </c>
      <c r="Z11" s="545" t="s">
        <v>24</v>
      </c>
      <c r="AA11" s="545" t="s">
        <v>25</v>
      </c>
      <c r="AB11" s="545" t="s">
        <v>609</v>
      </c>
      <c r="AC11" s="545" t="s">
        <v>23</v>
      </c>
      <c r="AD11" s="545" t="s">
        <v>24</v>
      </c>
      <c r="AE11" s="545" t="s">
        <v>25</v>
      </c>
      <c r="AF11" s="549" t="s">
        <v>609</v>
      </c>
      <c r="AG11" s="545"/>
      <c r="AH11" s="980"/>
    </row>
    <row r="12" spans="1:34" s="301" customFormat="1" ht="117" customHeight="1">
      <c r="A12" s="554" t="s">
        <v>606</v>
      </c>
      <c r="B12" s="1002" t="s">
        <v>743</v>
      </c>
      <c r="C12" s="1003"/>
      <c r="D12" s="1000"/>
      <c r="E12" s="1047">
        <v>100</v>
      </c>
      <c r="F12" s="1048"/>
      <c r="G12" s="1049"/>
      <c r="H12" s="554" t="s">
        <v>112</v>
      </c>
      <c r="I12" s="1050" t="s">
        <v>742</v>
      </c>
      <c r="J12" s="1051"/>
      <c r="K12" s="1045" t="s">
        <v>741</v>
      </c>
      <c r="L12" s="1046"/>
      <c r="M12" s="309">
        <v>5</v>
      </c>
      <c r="N12" s="309">
        <v>5</v>
      </c>
      <c r="O12" s="309">
        <v>10</v>
      </c>
      <c r="P12" s="387">
        <f>SUM(M12:O12)</f>
        <v>20</v>
      </c>
      <c r="Q12" s="535"/>
      <c r="R12" s="535"/>
      <c r="S12" s="535"/>
      <c r="T12" s="536">
        <f>SUM(Q12:S12)</f>
        <v>0</v>
      </c>
      <c r="U12" s="535"/>
      <c r="V12" s="535"/>
      <c r="W12" s="535"/>
      <c r="X12" s="536">
        <f>SUM(U12:W12)</f>
        <v>0</v>
      </c>
      <c r="Y12" s="535"/>
      <c r="Z12" s="535"/>
      <c r="AA12" s="535"/>
      <c r="AB12" s="536">
        <f>SUM(Y12:AA12)</f>
        <v>0</v>
      </c>
      <c r="AC12" s="535"/>
      <c r="AD12" s="535"/>
      <c r="AE12" s="535"/>
      <c r="AF12" s="536">
        <f>SUM(AC12:AE12)</f>
        <v>0</v>
      </c>
      <c r="AG12" s="393">
        <f>SUM(P12+X12+AB12+AF12)</f>
        <v>20</v>
      </c>
      <c r="AH12" s="539">
        <f>+AG12/E12</f>
        <v>0.2</v>
      </c>
    </row>
    <row r="13" spans="1:34">
      <c r="A13" s="1059" t="s">
        <v>553</v>
      </c>
      <c r="B13" s="1060"/>
      <c r="C13" s="1060"/>
      <c r="D13" s="1060"/>
      <c r="E13" s="1060"/>
      <c r="F13" s="1060"/>
      <c r="G13" s="1060"/>
      <c r="H13" s="1060"/>
      <c r="I13" s="1060"/>
      <c r="J13" s="1060"/>
      <c r="K13" s="1060"/>
      <c r="L13" s="1061"/>
      <c r="M13" s="1055">
        <f>(P12/$E$12)</f>
        <v>0.2</v>
      </c>
      <c r="N13" s="1056"/>
      <c r="O13" s="1056"/>
      <c r="P13" s="1057"/>
      <c r="Q13" s="1055">
        <f>(T12/$E$12)</f>
        <v>0</v>
      </c>
      <c r="R13" s="1056"/>
      <c r="S13" s="1056"/>
      <c r="T13" s="1057"/>
      <c r="U13" s="1055">
        <f>(X12/$E$12)</f>
        <v>0</v>
      </c>
      <c r="V13" s="1056"/>
      <c r="W13" s="1056"/>
      <c r="X13" s="1057"/>
      <c r="Y13" s="1055">
        <f>(AB12/$E$12)</f>
        <v>0</v>
      </c>
      <c r="Z13" s="1056"/>
      <c r="AA13" s="1056"/>
      <c r="AB13" s="1057"/>
      <c r="AC13" s="1055">
        <f>(AF12/$E$12)</f>
        <v>0</v>
      </c>
      <c r="AD13" s="1056"/>
      <c r="AE13" s="1056"/>
      <c r="AF13" s="1057"/>
      <c r="AG13" s="379">
        <f>SUM(M13:AF13)</f>
        <v>0.2</v>
      </c>
      <c r="AH13" s="566">
        <f>AVERAGE(AH12)</f>
        <v>0.2</v>
      </c>
    </row>
    <row r="15" spans="1:34">
      <c r="AB15" s="441">
        <v>2018</v>
      </c>
      <c r="AC15" s="441">
        <v>2019</v>
      </c>
      <c r="AD15" s="441">
        <v>2020</v>
      </c>
      <c r="AE15" s="441">
        <v>2021</v>
      </c>
      <c r="AF15" s="441">
        <v>2022</v>
      </c>
    </row>
    <row r="16" spans="1:34">
      <c r="A16" s="490" t="s">
        <v>686</v>
      </c>
      <c r="B16" s="490" t="s">
        <v>687</v>
      </c>
      <c r="C16" s="565"/>
      <c r="D16" s="565"/>
      <c r="E16" s="499"/>
      <c r="F16" s="499"/>
      <c r="G16" s="397"/>
      <c r="H16" s="397"/>
      <c r="Z16" s="1006" t="s">
        <v>526</v>
      </c>
      <c r="AA16" s="1006"/>
      <c r="AB16" s="630" t="s">
        <v>961</v>
      </c>
      <c r="AC16" s="300" t="s">
        <v>962</v>
      </c>
      <c r="AD16" s="300" t="s">
        <v>963</v>
      </c>
      <c r="AE16" s="300" t="s">
        <v>964</v>
      </c>
      <c r="AF16" s="300" t="s">
        <v>965</v>
      </c>
    </row>
    <row r="17" spans="1:32">
      <c r="A17" s="490">
        <v>2018</v>
      </c>
      <c r="B17" s="502">
        <f>M13</f>
        <v>0.2</v>
      </c>
      <c r="C17" s="565"/>
      <c r="D17" s="565"/>
      <c r="E17" s="499"/>
      <c r="F17" s="499"/>
      <c r="G17" s="397"/>
      <c r="H17" s="397"/>
      <c r="Z17" s="1007" t="s">
        <v>525</v>
      </c>
      <c r="AA17" s="1007"/>
      <c r="AB17" s="299" t="s">
        <v>966</v>
      </c>
      <c r="AC17" s="631" t="s">
        <v>967</v>
      </c>
      <c r="AD17" s="299" t="s">
        <v>968</v>
      </c>
      <c r="AE17" s="299" t="s">
        <v>969</v>
      </c>
      <c r="AF17" s="299" t="s">
        <v>970</v>
      </c>
    </row>
    <row r="18" spans="1:32">
      <c r="A18" s="490">
        <v>2019</v>
      </c>
      <c r="B18" s="502">
        <f>+Q13</f>
        <v>0</v>
      </c>
      <c r="C18" s="565"/>
      <c r="D18" s="565"/>
      <c r="E18" s="499"/>
      <c r="F18" s="499"/>
      <c r="G18" s="397"/>
      <c r="H18" s="397"/>
      <c r="Z18" s="1009" t="s">
        <v>524</v>
      </c>
      <c r="AA18" s="1009"/>
      <c r="AB18" s="632" t="s">
        <v>523</v>
      </c>
      <c r="AC18" s="298" t="s">
        <v>961</v>
      </c>
      <c r="AD18" s="298" t="s">
        <v>962</v>
      </c>
      <c r="AE18" s="298" t="s">
        <v>963</v>
      </c>
      <c r="AF18" s="298" t="s">
        <v>964</v>
      </c>
    </row>
    <row r="19" spans="1:32">
      <c r="A19" s="380">
        <v>2020</v>
      </c>
      <c r="B19" s="505">
        <f>+U13</f>
        <v>0</v>
      </c>
      <c r="C19" s="445"/>
      <c r="D19" s="359"/>
      <c r="E19" s="359"/>
      <c r="F19" s="359"/>
      <c r="G19" s="359"/>
      <c r="H19" s="359"/>
      <c r="I19" s="359"/>
      <c r="J19" s="359"/>
      <c r="K19" s="359"/>
      <c r="L19" s="359"/>
      <c r="M19" s="359"/>
      <c r="N19" s="359"/>
      <c r="O19" s="359"/>
      <c r="P19" s="359"/>
      <c r="Q19" s="359"/>
    </row>
    <row r="20" spans="1:32">
      <c r="A20" s="380">
        <v>2021</v>
      </c>
      <c r="B20" s="505">
        <f>+Y13</f>
        <v>0</v>
      </c>
      <c r="C20" s="447"/>
      <c r="D20" s="359"/>
      <c r="E20" s="359"/>
      <c r="F20" s="359"/>
      <c r="G20" s="359"/>
      <c r="H20" s="359"/>
      <c r="I20" s="359"/>
      <c r="J20" s="359"/>
      <c r="K20" s="359"/>
      <c r="L20" s="359"/>
      <c r="M20" s="359"/>
      <c r="N20" s="359"/>
      <c r="O20" s="359"/>
      <c r="P20" s="359"/>
      <c r="Q20" s="359"/>
    </row>
    <row r="21" spans="1:32">
      <c r="A21" s="380">
        <v>2022</v>
      </c>
      <c r="B21" s="505">
        <f>+AC13</f>
        <v>0</v>
      </c>
      <c r="C21" s="447"/>
      <c r="D21" s="359"/>
      <c r="E21" s="359"/>
      <c r="F21" s="359"/>
      <c r="G21" s="359"/>
      <c r="H21" s="359"/>
      <c r="I21" s="359"/>
      <c r="J21" s="359"/>
      <c r="K21" s="359"/>
      <c r="L21" s="359"/>
      <c r="M21" s="359"/>
      <c r="N21" s="359"/>
      <c r="O21" s="359"/>
      <c r="P21" s="359"/>
      <c r="Q21" s="359"/>
    </row>
    <row r="22" spans="1:32">
      <c r="A22" s="520"/>
      <c r="B22" s="446"/>
      <c r="C22" s="447"/>
      <c r="D22" s="359"/>
      <c r="E22" s="359"/>
      <c r="F22" s="359"/>
      <c r="G22" s="359"/>
      <c r="H22" s="359"/>
      <c r="I22" s="359"/>
      <c r="J22" s="359"/>
      <c r="K22" s="359"/>
      <c r="L22" s="359"/>
      <c r="M22" s="359"/>
      <c r="N22" s="359"/>
      <c r="O22" s="359"/>
      <c r="P22" s="359"/>
      <c r="Q22" s="359"/>
    </row>
    <row r="23" spans="1:32">
      <c r="A23" s="520"/>
      <c r="B23" s="446"/>
      <c r="C23" s="447"/>
      <c r="D23" s="359"/>
      <c r="E23" s="359"/>
      <c r="F23" s="359"/>
      <c r="G23" s="359"/>
      <c r="H23" s="359"/>
      <c r="I23" s="359"/>
      <c r="J23" s="359"/>
      <c r="K23" s="359"/>
      <c r="L23" s="359"/>
      <c r="M23" s="359"/>
      <c r="N23" s="359"/>
      <c r="O23" s="359"/>
      <c r="P23" s="359"/>
      <c r="Q23" s="359"/>
    </row>
    <row r="24" spans="1:32">
      <c r="A24" s="520"/>
      <c r="B24" s="446"/>
      <c r="C24" s="447"/>
      <c r="D24" s="359"/>
      <c r="E24" s="359"/>
      <c r="F24" s="359"/>
      <c r="G24" s="359"/>
      <c r="H24" s="359"/>
      <c r="I24" s="359"/>
      <c r="J24" s="359"/>
      <c r="K24" s="359"/>
      <c r="L24" s="359"/>
      <c r="M24" s="359"/>
      <c r="N24" s="359"/>
      <c r="O24" s="359"/>
      <c r="P24" s="359"/>
      <c r="Q24" s="359"/>
    </row>
    <row r="25" spans="1:32">
      <c r="A25" s="520"/>
      <c r="B25" s="446"/>
      <c r="C25" s="447"/>
      <c r="D25" s="359"/>
      <c r="E25" s="359"/>
      <c r="F25" s="359"/>
      <c r="G25" s="359"/>
      <c r="H25" s="359"/>
      <c r="I25" s="359"/>
      <c r="J25" s="359"/>
      <c r="K25" s="359"/>
      <c r="L25" s="359"/>
      <c r="M25" s="359"/>
      <c r="N25" s="359"/>
      <c r="O25" s="359"/>
      <c r="P25" s="359"/>
      <c r="Q25" s="359"/>
    </row>
    <row r="26" spans="1:32">
      <c r="A26" s="520"/>
      <c r="B26" s="446"/>
      <c r="C26" s="447"/>
      <c r="D26" s="359"/>
      <c r="E26" s="359"/>
      <c r="F26" s="359"/>
      <c r="G26" s="359"/>
      <c r="H26" s="359"/>
      <c r="I26" s="359"/>
      <c r="J26" s="359"/>
      <c r="K26" s="359"/>
      <c r="L26" s="359"/>
      <c r="M26" s="359"/>
      <c r="N26" s="359"/>
      <c r="O26" s="359"/>
      <c r="P26" s="359"/>
      <c r="Q26" s="359"/>
    </row>
    <row r="27" spans="1:32">
      <c r="A27" s="520"/>
      <c r="B27" s="446"/>
      <c r="C27" s="447"/>
      <c r="D27" s="359"/>
      <c r="E27" s="359"/>
      <c r="F27" s="359"/>
      <c r="G27" s="359"/>
      <c r="H27" s="359"/>
      <c r="I27" s="359"/>
      <c r="J27" s="359"/>
      <c r="K27" s="359"/>
      <c r="L27" s="359"/>
      <c r="M27" s="359"/>
      <c r="N27" s="359"/>
      <c r="O27" s="359"/>
      <c r="P27" s="359"/>
      <c r="Q27" s="359"/>
    </row>
    <row r="28" spans="1:32">
      <c r="A28" s="520"/>
      <c r="B28" s="446"/>
      <c r="C28" s="447"/>
      <c r="D28" s="359"/>
      <c r="E28" s="359"/>
      <c r="F28" s="359"/>
      <c r="G28" s="359"/>
      <c r="H28" s="359"/>
      <c r="I28" s="359"/>
      <c r="J28" s="359"/>
      <c r="K28" s="359"/>
      <c r="L28" s="359"/>
      <c r="M28" s="359"/>
      <c r="N28" s="359"/>
      <c r="O28" s="359"/>
      <c r="P28" s="359"/>
      <c r="Q28" s="359"/>
    </row>
    <row r="29" spans="1:32">
      <c r="A29" s="410"/>
      <c r="B29" s="558"/>
      <c r="C29" s="358"/>
      <c r="D29" s="359"/>
      <c r="E29" s="359"/>
      <c r="F29" s="359"/>
      <c r="G29" s="359"/>
      <c r="H29" s="359"/>
      <c r="I29" s="359"/>
      <c r="J29" s="359"/>
      <c r="K29" s="359"/>
      <c r="L29" s="359"/>
      <c r="M29" s="359"/>
      <c r="N29" s="359"/>
      <c r="O29" s="359"/>
      <c r="P29" s="359"/>
      <c r="Q29" s="359"/>
    </row>
    <row r="30" spans="1:32">
      <c r="A30" s="410"/>
      <c r="B30" s="558"/>
      <c r="C30" s="358"/>
      <c r="D30" s="359"/>
      <c r="E30" s="359"/>
      <c r="F30" s="359"/>
      <c r="G30" s="359"/>
      <c r="H30" s="359"/>
      <c r="I30" s="359"/>
      <c r="J30" s="359"/>
      <c r="K30" s="359"/>
      <c r="L30" s="359"/>
      <c r="M30" s="359"/>
      <c r="N30" s="359"/>
      <c r="O30" s="359"/>
      <c r="P30" s="359"/>
      <c r="Q30" s="359"/>
    </row>
    <row r="31" spans="1:32">
      <c r="A31" s="410"/>
      <c r="B31" s="558"/>
      <c r="C31" s="358"/>
      <c r="D31" s="359"/>
      <c r="E31" s="359"/>
      <c r="F31" s="359"/>
      <c r="G31" s="359"/>
      <c r="H31" s="359"/>
      <c r="I31" s="359"/>
      <c r="J31" s="359"/>
      <c r="K31" s="359"/>
      <c r="L31" s="359"/>
      <c r="M31" s="359"/>
      <c r="N31" s="359"/>
      <c r="O31" s="359"/>
      <c r="P31" s="359"/>
      <c r="Q31" s="359"/>
    </row>
    <row r="32" spans="1:32">
      <c r="A32" s="410"/>
      <c r="B32" s="558"/>
      <c r="C32" s="358"/>
      <c r="D32" s="359"/>
      <c r="E32" s="359"/>
      <c r="F32" s="359"/>
      <c r="G32" s="359"/>
      <c r="H32" s="359"/>
      <c r="I32" s="359"/>
      <c r="J32" s="359"/>
      <c r="K32" s="359"/>
      <c r="L32" s="359"/>
      <c r="M32" s="359"/>
      <c r="N32" s="359"/>
      <c r="O32" s="359"/>
      <c r="P32" s="359"/>
      <c r="Q32" s="359"/>
    </row>
    <row r="33" spans="1:34">
      <c r="A33" s="410"/>
      <c r="B33" s="558"/>
      <c r="C33" s="358"/>
      <c r="D33" s="359"/>
      <c r="E33" s="359"/>
      <c r="F33" s="359"/>
      <c r="G33" s="359"/>
      <c r="H33" s="359"/>
      <c r="I33" s="359"/>
      <c r="J33" s="359"/>
      <c r="K33" s="359"/>
      <c r="L33" s="359"/>
      <c r="M33" s="359"/>
      <c r="N33" s="359"/>
      <c r="O33" s="359"/>
      <c r="P33" s="359"/>
      <c r="Q33" s="359"/>
    </row>
    <row r="34" spans="1:34">
      <c r="A34" s="410"/>
      <c r="B34" s="558"/>
      <c r="C34" s="358"/>
      <c r="D34" s="359"/>
      <c r="E34" s="359"/>
      <c r="F34" s="359"/>
      <c r="G34" s="359"/>
      <c r="H34" s="359"/>
      <c r="I34" s="359"/>
      <c r="J34" s="359"/>
      <c r="K34" s="359"/>
      <c r="L34" s="359"/>
      <c r="M34" s="359"/>
      <c r="N34" s="359"/>
      <c r="O34" s="359"/>
      <c r="P34" s="359"/>
      <c r="Q34" s="359"/>
    </row>
    <row r="35" spans="1:34">
      <c r="A35" s="410"/>
      <c r="B35" s="558"/>
      <c r="C35" s="358"/>
      <c r="D35" s="359"/>
      <c r="E35" s="359"/>
      <c r="F35" s="359"/>
      <c r="G35" s="359"/>
      <c r="H35" s="359"/>
      <c r="I35" s="359"/>
      <c r="J35" s="359"/>
      <c r="K35" s="359"/>
      <c r="L35" s="359"/>
      <c r="M35" s="359"/>
      <c r="N35" s="359"/>
      <c r="O35" s="359"/>
      <c r="P35" s="359"/>
      <c r="Q35" s="359"/>
    </row>
    <row r="36" spans="1:34">
      <c r="A36" s="1062" t="s">
        <v>608</v>
      </c>
      <c r="B36" s="1063"/>
      <c r="C36" s="1063"/>
      <c r="D36" s="1063"/>
      <c r="E36" s="1063"/>
      <c r="F36" s="1063"/>
      <c r="G36" s="1063"/>
      <c r="H36" s="1063"/>
      <c r="I36" s="1063"/>
      <c r="J36" s="1063"/>
      <c r="K36" s="1063"/>
      <c r="L36" s="1063"/>
      <c r="M36" s="1063"/>
      <c r="N36" s="1063"/>
      <c r="O36" s="1063"/>
      <c r="P36" s="1063"/>
      <c r="Q36" s="1063"/>
      <c r="R36" s="1063"/>
      <c r="S36" s="1063"/>
      <c r="T36" s="1063"/>
      <c r="U36" s="1063"/>
      <c r="V36" s="1063"/>
      <c r="W36" s="1063"/>
      <c r="X36" s="1063"/>
      <c r="Y36" s="1063"/>
      <c r="Z36" s="1063"/>
      <c r="AA36" s="1063"/>
      <c r="AB36" s="1063"/>
      <c r="AC36" s="1063"/>
      <c r="AD36" s="1063"/>
      <c r="AE36" s="1063"/>
      <c r="AF36" s="1063"/>
      <c r="AG36" s="1063"/>
      <c r="AH36" s="1063"/>
    </row>
    <row r="37" spans="1:34" ht="15" customHeight="1">
      <c r="A37" s="1010" t="s">
        <v>522</v>
      </c>
      <c r="B37" s="1011"/>
      <c r="C37" s="1043"/>
      <c r="D37" s="1043"/>
      <c r="E37" s="1043"/>
      <c r="F37" s="1043"/>
      <c r="G37" s="1043"/>
      <c r="H37" s="1043"/>
      <c r="I37" s="1043"/>
      <c r="J37" s="1043"/>
      <c r="K37" s="1043"/>
      <c r="L37" s="1043"/>
      <c r="M37" s="1043"/>
      <c r="N37" s="1043"/>
      <c r="O37" s="1043"/>
      <c r="P37" s="1043"/>
      <c r="Q37" s="1043"/>
      <c r="R37" s="1043"/>
      <c r="S37" s="1043"/>
      <c r="T37" s="1043"/>
      <c r="U37" s="1043"/>
      <c r="V37" s="1043"/>
      <c r="W37" s="1043"/>
      <c r="X37" s="1043"/>
      <c r="Y37" s="1043"/>
      <c r="Z37" s="1043"/>
      <c r="AA37" s="1043"/>
      <c r="AB37" s="1043"/>
      <c r="AC37" s="1043"/>
      <c r="AD37" s="1043"/>
      <c r="AE37" s="1043"/>
      <c r="AF37" s="1043"/>
      <c r="AG37" s="1043"/>
      <c r="AH37" s="1043"/>
    </row>
    <row r="38" spans="1:34">
      <c r="A38" s="1014"/>
      <c r="B38" s="1015"/>
      <c r="C38" s="1043"/>
      <c r="D38" s="1043"/>
      <c r="E38" s="1043"/>
      <c r="F38" s="1043"/>
      <c r="G38" s="1043"/>
      <c r="H38" s="1043"/>
      <c r="I38" s="1043"/>
      <c r="J38" s="1043"/>
      <c r="K38" s="1043"/>
      <c r="L38" s="1043"/>
      <c r="M38" s="1043"/>
      <c r="N38" s="1043"/>
      <c r="O38" s="1043"/>
      <c r="P38" s="1043"/>
      <c r="Q38" s="1043"/>
      <c r="R38" s="1043"/>
      <c r="S38" s="1043"/>
      <c r="T38" s="1043"/>
      <c r="U38" s="1043"/>
      <c r="V38" s="1043"/>
      <c r="W38" s="1043"/>
      <c r="X38" s="1043"/>
      <c r="Y38" s="1043"/>
      <c r="Z38" s="1043"/>
      <c r="AA38" s="1043"/>
      <c r="AB38" s="1043"/>
      <c r="AC38" s="1043"/>
      <c r="AD38" s="1043"/>
      <c r="AE38" s="1043"/>
      <c r="AF38" s="1043"/>
      <c r="AG38" s="1043"/>
      <c r="AH38" s="1043"/>
    </row>
    <row r="39" spans="1:34" ht="15" customHeight="1">
      <c r="A39" s="1010" t="s">
        <v>521</v>
      </c>
      <c r="B39" s="1011"/>
      <c r="C39" s="1043"/>
      <c r="D39" s="1043"/>
      <c r="E39" s="1043"/>
      <c r="F39" s="1043"/>
      <c r="G39" s="1043"/>
      <c r="H39" s="1043"/>
      <c r="I39" s="1043"/>
      <c r="J39" s="1043"/>
      <c r="K39" s="1043"/>
      <c r="L39" s="1043"/>
      <c r="M39" s="1043"/>
      <c r="N39" s="1043"/>
      <c r="O39" s="1043"/>
      <c r="P39" s="1043"/>
      <c r="Q39" s="1043"/>
      <c r="R39" s="1043"/>
      <c r="S39" s="1043"/>
      <c r="T39" s="1043"/>
      <c r="U39" s="1043"/>
      <c r="V39" s="1043"/>
      <c r="W39" s="1043"/>
      <c r="X39" s="1043"/>
      <c r="Y39" s="1043"/>
      <c r="Z39" s="1043"/>
      <c r="AA39" s="1043"/>
      <c r="AB39" s="1043"/>
      <c r="AC39" s="1043"/>
      <c r="AD39" s="1043"/>
      <c r="AE39" s="1043"/>
      <c r="AF39" s="1043"/>
      <c r="AG39" s="1043"/>
      <c r="AH39" s="1043"/>
    </row>
    <row r="40" spans="1:34">
      <c r="A40" s="1012"/>
      <c r="B40" s="1013"/>
      <c r="C40" s="1043"/>
      <c r="D40" s="1043"/>
      <c r="E40" s="1043"/>
      <c r="F40" s="1043"/>
      <c r="G40" s="1043"/>
      <c r="H40" s="1043"/>
      <c r="I40" s="1043"/>
      <c r="J40" s="1043"/>
      <c r="K40" s="1043"/>
      <c r="L40" s="1043"/>
      <c r="M40" s="1043"/>
      <c r="N40" s="1043"/>
      <c r="O40" s="1043"/>
      <c r="P40" s="1043"/>
      <c r="Q40" s="1043"/>
      <c r="R40" s="1043"/>
      <c r="S40" s="1043"/>
      <c r="T40" s="1043"/>
      <c r="U40" s="1043"/>
      <c r="V40" s="1043"/>
      <c r="W40" s="1043"/>
      <c r="X40" s="1043"/>
      <c r="Y40" s="1043"/>
      <c r="Z40" s="1043"/>
      <c r="AA40" s="1043"/>
      <c r="AB40" s="1043"/>
      <c r="AC40" s="1043"/>
      <c r="AD40" s="1043"/>
      <c r="AE40" s="1043"/>
      <c r="AF40" s="1043"/>
      <c r="AG40" s="1043"/>
      <c r="AH40" s="1043"/>
    </row>
    <row r="41" spans="1:34">
      <c r="A41" s="1014"/>
      <c r="B41" s="1015"/>
      <c r="C41" s="1043"/>
      <c r="D41" s="1043"/>
      <c r="E41" s="1043"/>
      <c r="F41" s="1043"/>
      <c r="G41" s="1043"/>
      <c r="H41" s="1043"/>
      <c r="I41" s="1043"/>
      <c r="J41" s="1043"/>
      <c r="K41" s="1043"/>
      <c r="L41" s="1043"/>
      <c r="M41" s="1043"/>
      <c r="N41" s="1043"/>
      <c r="O41" s="1043"/>
      <c r="P41" s="1043"/>
      <c r="Q41" s="1043"/>
      <c r="R41" s="1043"/>
      <c r="S41" s="1043"/>
      <c r="T41" s="1043"/>
      <c r="U41" s="1043"/>
      <c r="V41" s="1043"/>
      <c r="W41" s="1043"/>
      <c r="X41" s="1043"/>
      <c r="Y41" s="1043"/>
      <c r="Z41" s="1043"/>
      <c r="AA41" s="1043"/>
      <c r="AB41" s="1043"/>
      <c r="AC41" s="1043"/>
      <c r="AD41" s="1043"/>
      <c r="AE41" s="1043"/>
      <c r="AF41" s="1043"/>
      <c r="AG41" s="1043"/>
      <c r="AH41" s="1043"/>
    </row>
    <row r="42" spans="1:34" ht="15" customHeight="1">
      <c r="A42" s="1058" t="s">
        <v>520</v>
      </c>
      <c r="B42" s="1058"/>
      <c r="C42" s="1064" t="s">
        <v>405</v>
      </c>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row>
    <row r="43" spans="1:34">
      <c r="A43" s="1058"/>
      <c r="B43" s="1058"/>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row>
    <row r="44" spans="1:34">
      <c r="A44" s="1058"/>
      <c r="B44" s="1058"/>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row>
    <row r="45" spans="1:34">
      <c r="A45" s="1058"/>
      <c r="B45" s="1058"/>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row>
    <row r="46" spans="1:34">
      <c r="A46" s="1058"/>
      <c r="B46" s="1058"/>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9" spans="1:34">
      <c r="A49" s="1053" t="s">
        <v>256</v>
      </c>
      <c r="B49" s="1053"/>
      <c r="C49" s="1053"/>
      <c r="D49" s="1053"/>
      <c r="E49" s="1053"/>
      <c r="F49" s="1053"/>
      <c r="G49" s="1053"/>
      <c r="H49" s="1053"/>
      <c r="I49" s="1053"/>
      <c r="J49" s="1053"/>
      <c r="K49" s="1053"/>
      <c r="L49" s="1053"/>
      <c r="M49" s="1053"/>
      <c r="N49" s="1053"/>
      <c r="O49" s="1053"/>
      <c r="P49" s="1053"/>
      <c r="Q49" s="1053"/>
      <c r="R49" s="1053"/>
      <c r="S49" s="1053"/>
      <c r="T49" s="1053"/>
      <c r="U49" s="1053"/>
      <c r="V49" s="1053"/>
      <c r="W49" s="1053"/>
      <c r="X49" s="1053"/>
      <c r="Y49" s="1053"/>
      <c r="Z49" s="1053"/>
      <c r="AA49" s="1053"/>
      <c r="AB49" s="1053"/>
      <c r="AC49" s="1053"/>
      <c r="AD49" s="1053"/>
      <c r="AE49" s="1053"/>
      <c r="AF49" s="1053"/>
      <c r="AG49" s="1053"/>
      <c r="AH49" s="1053"/>
    </row>
    <row r="50" spans="1:34">
      <c r="A50" s="1054" t="s">
        <v>519</v>
      </c>
      <c r="B50" s="1054"/>
      <c r="C50" s="1054"/>
      <c r="D50" s="1054"/>
      <c r="E50" s="1054"/>
      <c r="F50" s="1054"/>
      <c r="G50" s="1054"/>
      <c r="H50" s="1054"/>
      <c r="I50" s="1054"/>
      <c r="J50" s="1054"/>
      <c r="K50" s="1054"/>
      <c r="L50" s="1054"/>
      <c r="M50" s="1054"/>
      <c r="N50" s="1054"/>
      <c r="O50" s="1054"/>
      <c r="P50" s="1054"/>
      <c r="Q50" s="1054"/>
      <c r="R50" s="1054"/>
      <c r="S50" s="1054"/>
      <c r="T50" s="1054"/>
      <c r="U50" s="1054"/>
      <c r="V50" s="1054"/>
      <c r="W50" s="1054"/>
      <c r="X50" s="1054"/>
      <c r="Y50" s="1054"/>
      <c r="Z50" s="1054"/>
      <c r="AA50" s="1054"/>
      <c r="AB50" s="1054"/>
      <c r="AC50" s="1054"/>
      <c r="AD50" s="1054"/>
      <c r="AE50" s="1054"/>
      <c r="AF50" s="1054"/>
      <c r="AG50" s="1054"/>
      <c r="AH50" s="1054"/>
    </row>
  </sheetData>
  <mergeCells count="57">
    <mergeCell ref="Z17:AA17"/>
    <mergeCell ref="Z18:AA18"/>
    <mergeCell ref="A49:AH49"/>
    <mergeCell ref="A50:AH50"/>
    <mergeCell ref="Q13:T13"/>
    <mergeCell ref="U13:X13"/>
    <mergeCell ref="Y13:AB13"/>
    <mergeCell ref="AC13:AF13"/>
    <mergeCell ref="A37:B38"/>
    <mergeCell ref="A39:B41"/>
    <mergeCell ref="A42:B46"/>
    <mergeCell ref="A13:L13"/>
    <mergeCell ref="M13:P13"/>
    <mergeCell ref="A36:AH36"/>
    <mergeCell ref="C39:AH41"/>
    <mergeCell ref="C42:AH46"/>
    <mergeCell ref="C37:AH38"/>
    <mergeCell ref="Z16:AA16"/>
    <mergeCell ref="AH10:AH11"/>
    <mergeCell ref="AC10:AF10"/>
    <mergeCell ref="K12:L12"/>
    <mergeCell ref="B12:D12"/>
    <mergeCell ref="E12:G12"/>
    <mergeCell ref="I12:J12"/>
    <mergeCell ref="A10:D11"/>
    <mergeCell ref="E10:G11"/>
    <mergeCell ref="H10:H11"/>
    <mergeCell ref="K10:L11"/>
    <mergeCell ref="I10:J11"/>
    <mergeCell ref="M10:P10"/>
    <mergeCell ref="Q10:T10"/>
    <mergeCell ref="U10:X10"/>
    <mergeCell ref="Y10:AB10"/>
    <mergeCell ref="A9:D9"/>
    <mergeCell ref="E9:L9"/>
    <mergeCell ref="M9:T9"/>
    <mergeCell ref="Y6:AB6"/>
    <mergeCell ref="AC6:AF6"/>
    <mergeCell ref="A7:D8"/>
    <mergeCell ref="E7:L8"/>
    <mergeCell ref="M7:T8"/>
    <mergeCell ref="U7:AF7"/>
    <mergeCell ref="M6:P6"/>
    <mergeCell ref="Q6:T6"/>
    <mergeCell ref="U6:X6"/>
    <mergeCell ref="A6:D6"/>
    <mergeCell ref="E6:L6"/>
    <mergeCell ref="A1:AF1"/>
    <mergeCell ref="A3:AF3"/>
    <mergeCell ref="A4:AF4"/>
    <mergeCell ref="A5:D5"/>
    <mergeCell ref="E5:L5"/>
    <mergeCell ref="M5:P5"/>
    <mergeCell ref="Q5:T5"/>
    <mergeCell ref="U5:X5"/>
    <mergeCell ref="Y5:AB5"/>
    <mergeCell ref="AC5:AF5"/>
  </mergeCells>
  <pageMargins left="0.70866141732283472" right="0.70866141732283472" top="0.74803149606299213" bottom="0.74803149606299213" header="0.31496062992125984" footer="0.31496062992125984"/>
  <pageSetup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G89"/>
  <sheetViews>
    <sheetView showGridLines="0" topLeftCell="E1" zoomScale="47" zoomScaleNormal="47" workbookViewId="0">
      <selection activeCell="AE28" sqref="AE28"/>
    </sheetView>
  </sheetViews>
  <sheetFormatPr baseColWidth="10" defaultColWidth="11.5546875" defaultRowHeight="15"/>
  <cols>
    <col min="1" max="1" width="9.88671875" style="295" bestFit="1" customWidth="1"/>
    <col min="2" max="2" width="9.33203125" style="295" bestFit="1" customWidth="1"/>
    <col min="3" max="3" width="8.88671875" style="295" bestFit="1" customWidth="1"/>
    <col min="4" max="4" width="10.88671875" style="295" bestFit="1" customWidth="1"/>
    <col min="5" max="5" width="8.5546875" style="295" bestFit="1" customWidth="1"/>
    <col min="6" max="6" width="11.88671875" style="295" customWidth="1"/>
    <col min="7" max="7" width="12.44140625" style="295" customWidth="1"/>
    <col min="8" max="8" width="12.88671875" style="295" customWidth="1"/>
    <col min="9" max="9" width="11.88671875" style="295" customWidth="1"/>
    <col min="10" max="10" width="13.109375" style="295" customWidth="1"/>
    <col min="11" max="11" width="9.6640625" style="295" bestFit="1" customWidth="1"/>
    <col min="12" max="12" width="14.33203125" style="295" customWidth="1"/>
    <col min="13" max="13" width="9.5546875" style="295" customWidth="1"/>
    <col min="14" max="14" width="8.88671875" style="295" bestFit="1" customWidth="1"/>
    <col min="15" max="15" width="11.88671875" style="295" customWidth="1"/>
    <col min="16" max="16" width="9.109375" style="295" bestFit="1" customWidth="1"/>
    <col min="17" max="17" width="9.6640625" style="295" bestFit="1" customWidth="1"/>
    <col min="18" max="16384" width="11.5546875" style="295"/>
  </cols>
  <sheetData>
    <row r="1" spans="1:33" ht="154.5" customHeight="1">
      <c r="A1" s="1065" t="s">
        <v>533</v>
      </c>
      <c r="B1" s="1065"/>
      <c r="C1" s="1065"/>
      <c r="D1" s="1065"/>
      <c r="E1" s="1065"/>
      <c r="F1" s="1065"/>
      <c r="G1" s="1065"/>
      <c r="H1" s="1065"/>
      <c r="I1" s="1065"/>
      <c r="J1" s="1065"/>
      <c r="K1" s="1065"/>
      <c r="L1" s="1065"/>
      <c r="M1" s="1065"/>
      <c r="N1" s="1065"/>
      <c r="O1" s="1065"/>
      <c r="P1" s="1065"/>
      <c r="Q1" s="1065"/>
      <c r="R1" s="1065"/>
      <c r="S1" s="1065"/>
      <c r="T1" s="1065"/>
      <c r="U1" s="1065"/>
      <c r="V1" s="1065"/>
      <c r="W1" s="1065"/>
      <c r="X1" s="1065"/>
      <c r="Y1" s="1065"/>
      <c r="Z1" s="1065"/>
      <c r="AA1" s="1065"/>
      <c r="AB1" s="1065"/>
      <c r="AC1" s="1065"/>
      <c r="AD1" s="1065"/>
      <c r="AE1" s="1065"/>
      <c r="AF1" s="1065"/>
      <c r="AG1" s="1066"/>
    </row>
    <row r="2" spans="1:33">
      <c r="AG2" s="567"/>
    </row>
    <row r="3" spans="1:33" ht="15" customHeight="1">
      <c r="A3" s="1067" t="s">
        <v>0</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c r="AG3" s="1068"/>
    </row>
    <row r="4" spans="1:33" ht="44.25" customHeight="1">
      <c r="A4" s="1069" t="str">
        <f>'[1]PLAN DE ACCION ESTRATEGICO'!A5</f>
        <v>Para 2022 la Universidad del Cauca, como  una institución de educación superior de carácter autónomo, comprometida con la paz, la educación y la equidad, será reconocida en el ámbito nacional e internacional por  una educación pública de calidad reflejada en la implementación de un modelo de gobernanza universitaria y un sistema de calidad integral, académico, Investigativo (innovación y emprendimiento) y de Interacción social  con pertinencia regional, comprometido  con un proyecto cultural en el posconflicto con  sostenibilidad económica y financiera.</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1"/>
    </row>
    <row r="5" spans="1:33" ht="15" customHeight="1">
      <c r="A5" s="952" t="s">
        <v>1</v>
      </c>
      <c r="B5" s="952"/>
      <c r="C5" s="952"/>
      <c r="D5" s="952"/>
      <c r="E5" s="953" t="s">
        <v>2</v>
      </c>
      <c r="F5" s="953"/>
      <c r="G5" s="953"/>
      <c r="H5" s="953"/>
      <c r="I5" s="953"/>
      <c r="J5" s="953"/>
      <c r="K5" s="953"/>
      <c r="L5" s="953"/>
      <c r="M5" s="954" t="s">
        <v>3</v>
      </c>
      <c r="N5" s="954"/>
      <c r="O5" s="954"/>
      <c r="P5" s="954"/>
      <c r="Q5" s="955" t="s">
        <v>590</v>
      </c>
      <c r="R5" s="955"/>
      <c r="S5" s="955"/>
      <c r="T5" s="955"/>
      <c r="U5" s="956" t="s">
        <v>591</v>
      </c>
      <c r="V5" s="956"/>
      <c r="W5" s="956"/>
      <c r="X5" s="956"/>
      <c r="Y5" s="957" t="s">
        <v>5</v>
      </c>
      <c r="Z5" s="957"/>
      <c r="AA5" s="957"/>
      <c r="AB5" s="957"/>
      <c r="AC5" s="1072" t="s">
        <v>6</v>
      </c>
      <c r="AD5" s="1073"/>
      <c r="AE5" s="1073"/>
      <c r="AF5" s="1073"/>
      <c r="AG5" s="1073"/>
    </row>
    <row r="6" spans="1:33" s="305" customFormat="1" ht="88.5" customHeight="1">
      <c r="A6" s="966" t="str">
        <f>'[1]PLAN DE ACCION ESTRATEGICO'!B5</f>
        <v>Excelencia Educativa</v>
      </c>
      <c r="B6" s="966"/>
      <c r="C6" s="966"/>
      <c r="D6" s="966"/>
      <c r="E6" s="967" t="str">
        <f>'[1]PLAN DE ACCION ESTRATEGICO'!C5</f>
        <v xml:space="preserve">Mejorar las condiciones para mantener una cultura de excelencia  académica, que permita la acreditación de los programas a través del empoderamiento,  el liderazgo y la gestión de la de la comunidad universitaria frente a  los cambios regionales, nacionales e internacionales. </v>
      </c>
      <c r="F6" s="967"/>
      <c r="G6" s="967"/>
      <c r="H6" s="967"/>
      <c r="I6" s="967"/>
      <c r="J6" s="967"/>
      <c r="K6" s="967"/>
      <c r="L6" s="967"/>
      <c r="M6" s="967" t="str">
        <f>'[1]PLAN DE ACCION ESTRATEGICO'!D5</f>
        <v>Sistema académico</v>
      </c>
      <c r="N6" s="967"/>
      <c r="O6" s="967"/>
      <c r="P6" s="967"/>
      <c r="Q6" s="968" t="s">
        <v>35</v>
      </c>
      <c r="R6" s="968"/>
      <c r="S6" s="968"/>
      <c r="T6" s="968"/>
      <c r="U6" s="968" t="s">
        <v>36</v>
      </c>
      <c r="V6" s="968"/>
      <c r="W6" s="968"/>
      <c r="X6" s="968"/>
      <c r="Y6" s="968" t="s">
        <v>37</v>
      </c>
      <c r="Z6" s="968"/>
      <c r="AA6" s="968"/>
      <c r="AB6" s="968"/>
      <c r="AC6" s="1004" t="s">
        <v>38</v>
      </c>
      <c r="AD6" s="1005"/>
      <c r="AE6" s="1005"/>
      <c r="AF6" s="1005"/>
      <c r="AG6" s="1001"/>
    </row>
    <row r="7" spans="1:33" ht="15" customHeight="1">
      <c r="A7" s="969" t="s">
        <v>7</v>
      </c>
      <c r="B7" s="969"/>
      <c r="C7" s="969"/>
      <c r="D7" s="969"/>
      <c r="E7" s="971" t="s">
        <v>8</v>
      </c>
      <c r="F7" s="971"/>
      <c r="G7" s="971"/>
      <c r="H7" s="971"/>
      <c r="I7" s="971"/>
      <c r="J7" s="971"/>
      <c r="K7" s="971"/>
      <c r="L7" s="971"/>
      <c r="M7" s="973" t="s">
        <v>12</v>
      </c>
      <c r="N7" s="973"/>
      <c r="O7" s="973"/>
      <c r="P7" s="973"/>
      <c r="Q7" s="973"/>
      <c r="R7" s="973"/>
      <c r="S7" s="973"/>
      <c r="T7" s="974"/>
      <c r="U7" s="1074" t="s">
        <v>4</v>
      </c>
      <c r="V7" s="1075"/>
      <c r="W7" s="1075"/>
      <c r="X7" s="1075"/>
      <c r="Y7" s="1075"/>
      <c r="Z7" s="1075"/>
      <c r="AA7" s="1075"/>
      <c r="AB7" s="1075"/>
      <c r="AC7" s="1075"/>
      <c r="AD7" s="1075"/>
      <c r="AE7" s="1075"/>
      <c r="AF7" s="1075"/>
      <c r="AG7" s="1075"/>
    </row>
    <row r="8" spans="1:33" ht="51">
      <c r="A8" s="970"/>
      <c r="B8" s="970"/>
      <c r="C8" s="970"/>
      <c r="D8" s="970"/>
      <c r="E8" s="972"/>
      <c r="F8" s="972"/>
      <c r="G8" s="972"/>
      <c r="H8" s="972"/>
      <c r="I8" s="972"/>
      <c r="J8" s="972"/>
      <c r="K8" s="972"/>
      <c r="L8" s="972"/>
      <c r="M8" s="975"/>
      <c r="N8" s="975"/>
      <c r="O8" s="975"/>
      <c r="P8" s="975"/>
      <c r="Q8" s="975"/>
      <c r="R8" s="975"/>
      <c r="S8" s="975"/>
      <c r="T8" s="976"/>
      <c r="U8" s="557" t="s">
        <v>592</v>
      </c>
      <c r="V8" s="557" t="s">
        <v>593</v>
      </c>
      <c r="W8" s="557" t="s">
        <v>594</v>
      </c>
      <c r="X8" s="557" t="s">
        <v>595</v>
      </c>
      <c r="Y8" s="557" t="s">
        <v>596</v>
      </c>
      <c r="Z8" s="557" t="s">
        <v>597</v>
      </c>
      <c r="AA8" s="557" t="s">
        <v>598</v>
      </c>
      <c r="AB8" s="557" t="s">
        <v>599</v>
      </c>
      <c r="AC8" s="431" t="s">
        <v>600</v>
      </c>
      <c r="AD8" s="431" t="s">
        <v>601</v>
      </c>
      <c r="AE8" s="557" t="s">
        <v>602</v>
      </c>
      <c r="AF8" s="1076" t="s">
        <v>603</v>
      </c>
      <c r="AG8" s="1076"/>
    </row>
    <row r="9" spans="1:33" ht="38.25" customHeight="1">
      <c r="A9" s="959" t="s">
        <v>745</v>
      </c>
      <c r="B9" s="959"/>
      <c r="C9" s="959"/>
      <c r="D9" s="959"/>
      <c r="E9" s="960" t="s">
        <v>276</v>
      </c>
      <c r="F9" s="961"/>
      <c r="G9" s="961"/>
      <c r="H9" s="961"/>
      <c r="I9" s="961"/>
      <c r="J9" s="961"/>
      <c r="K9" s="961"/>
      <c r="L9" s="962"/>
      <c r="M9" s="963" t="s">
        <v>22</v>
      </c>
      <c r="N9" s="964"/>
      <c r="O9" s="964"/>
      <c r="P9" s="964"/>
      <c r="Q9" s="964"/>
      <c r="R9" s="964"/>
      <c r="S9" s="964"/>
      <c r="T9" s="965"/>
      <c r="U9" s="556"/>
      <c r="V9" s="548"/>
      <c r="W9" s="548" t="s">
        <v>30</v>
      </c>
      <c r="X9" s="548"/>
      <c r="Y9" s="552"/>
      <c r="Z9" s="548"/>
      <c r="AA9" s="548"/>
      <c r="AB9" s="548"/>
      <c r="AC9" s="556"/>
      <c r="AD9" s="552"/>
      <c r="AE9" s="548"/>
      <c r="AF9" s="968"/>
      <c r="AG9" s="968"/>
    </row>
    <row r="10" spans="1:33" s="301" customFormat="1" ht="15" customHeight="1">
      <c r="A10" s="981" t="s">
        <v>500</v>
      </c>
      <c r="B10" s="981"/>
      <c r="C10" s="981"/>
      <c r="D10" s="981"/>
      <c r="E10" s="1077" t="s">
        <v>530</v>
      </c>
      <c r="F10" s="1078"/>
      <c r="G10" s="984" t="s">
        <v>10</v>
      </c>
      <c r="H10" s="1081" t="s">
        <v>529</v>
      </c>
      <c r="I10" s="1082"/>
      <c r="J10" s="1085" t="s">
        <v>528</v>
      </c>
      <c r="K10" s="1086"/>
      <c r="L10" s="545">
        <v>2018</v>
      </c>
      <c r="M10" s="545"/>
      <c r="N10" s="545"/>
      <c r="O10" s="545"/>
      <c r="P10" s="987">
        <v>2019</v>
      </c>
      <c r="Q10" s="988"/>
      <c r="R10" s="988"/>
      <c r="S10" s="988"/>
      <c r="T10" s="988">
        <v>2020</v>
      </c>
      <c r="U10" s="988"/>
      <c r="V10" s="988"/>
      <c r="W10" s="988"/>
      <c r="X10" s="988">
        <v>2021</v>
      </c>
      <c r="Y10" s="988"/>
      <c r="Z10" s="988"/>
      <c r="AA10" s="988"/>
      <c r="AB10" s="988">
        <v>2022</v>
      </c>
      <c r="AC10" s="988"/>
      <c r="AD10" s="988"/>
      <c r="AE10" s="1044"/>
      <c r="AF10" s="545" t="s">
        <v>534</v>
      </c>
      <c r="AG10" s="979" t="s">
        <v>607</v>
      </c>
    </row>
    <row r="11" spans="1:33" s="301" customFormat="1" ht="15" customHeight="1">
      <c r="A11" s="981"/>
      <c r="B11" s="981"/>
      <c r="C11" s="981"/>
      <c r="D11" s="981"/>
      <c r="E11" s="1079"/>
      <c r="F11" s="1080"/>
      <c r="G11" s="984"/>
      <c r="H11" s="1083"/>
      <c r="I11" s="1084"/>
      <c r="J11" s="1087"/>
      <c r="K11" s="1088"/>
      <c r="L11" s="545" t="s">
        <v>23</v>
      </c>
      <c r="M11" s="545" t="s">
        <v>24</v>
      </c>
      <c r="N11" s="545" t="s">
        <v>25</v>
      </c>
      <c r="O11" s="545" t="s">
        <v>534</v>
      </c>
      <c r="P11" s="545" t="s">
        <v>23</v>
      </c>
      <c r="Q11" s="545" t="s">
        <v>24</v>
      </c>
      <c r="R11" s="545" t="s">
        <v>25</v>
      </c>
      <c r="S11" s="545" t="s">
        <v>609</v>
      </c>
      <c r="T11" s="545" t="s">
        <v>23</v>
      </c>
      <c r="U11" s="545" t="s">
        <v>24</v>
      </c>
      <c r="V11" s="545" t="s">
        <v>25</v>
      </c>
      <c r="W11" s="545" t="s">
        <v>609</v>
      </c>
      <c r="X11" s="545" t="s">
        <v>23</v>
      </c>
      <c r="Y11" s="545" t="s">
        <v>24</v>
      </c>
      <c r="Z11" s="545" t="s">
        <v>25</v>
      </c>
      <c r="AA11" s="545" t="s">
        <v>609</v>
      </c>
      <c r="AB11" s="545" t="s">
        <v>23</v>
      </c>
      <c r="AC11" s="545" t="s">
        <v>24</v>
      </c>
      <c r="AD11" s="545" t="s">
        <v>25</v>
      </c>
      <c r="AE11" s="549" t="s">
        <v>609</v>
      </c>
      <c r="AF11" s="545"/>
      <c r="AG11" s="980"/>
    </row>
    <row r="12" spans="1:33" s="301" customFormat="1" ht="53.45" customHeight="1">
      <c r="A12" s="1105" t="s">
        <v>606</v>
      </c>
      <c r="B12" s="968" t="s">
        <v>289</v>
      </c>
      <c r="C12" s="968"/>
      <c r="D12" s="968"/>
      <c r="E12" s="992">
        <v>150</v>
      </c>
      <c r="F12" s="993"/>
      <c r="G12" s="548" t="s">
        <v>746</v>
      </c>
      <c r="H12" s="990" t="s">
        <v>747</v>
      </c>
      <c r="I12" s="991"/>
      <c r="J12" s="992" t="s">
        <v>748</v>
      </c>
      <c r="K12" s="993"/>
      <c r="L12" s="309">
        <v>10</v>
      </c>
      <c r="M12" s="309">
        <v>10</v>
      </c>
      <c r="N12" s="309">
        <v>10</v>
      </c>
      <c r="O12" s="308">
        <f t="shared" ref="O12:O13" si="0">SUM(L12+M12+N12)</f>
        <v>30</v>
      </c>
      <c r="P12" s="535"/>
      <c r="Q12" s="535"/>
      <c r="R12" s="535"/>
      <c r="S12" s="536">
        <f>SUM(P12:R12)</f>
        <v>0</v>
      </c>
      <c r="T12" s="535"/>
      <c r="U12" s="535"/>
      <c r="V12" s="535"/>
      <c r="W12" s="536">
        <f>SUM(T12:V12)</f>
        <v>0</v>
      </c>
      <c r="X12" s="535"/>
      <c r="Y12" s="535"/>
      <c r="Z12" s="535"/>
      <c r="AA12" s="536">
        <f>SUM(X12:Z12)</f>
        <v>0</v>
      </c>
      <c r="AB12" s="535"/>
      <c r="AC12" s="535"/>
      <c r="AD12" s="535"/>
      <c r="AE12" s="536">
        <f>SUM(AB12:AD12)</f>
        <v>0</v>
      </c>
      <c r="AF12" s="393">
        <f>SUM(O12+S12+W12+AA12+AE12)</f>
        <v>30</v>
      </c>
      <c r="AG12" s="539">
        <f>+AF12/E12</f>
        <v>0.2</v>
      </c>
    </row>
    <row r="13" spans="1:33" s="301" customFormat="1" ht="50.1" customHeight="1">
      <c r="A13" s="959"/>
      <c r="B13" s="990" t="s">
        <v>749</v>
      </c>
      <c r="C13" s="1089"/>
      <c r="D13" s="991"/>
      <c r="E13" s="1093">
        <v>100</v>
      </c>
      <c r="F13" s="1094"/>
      <c r="G13" s="548" t="s">
        <v>112</v>
      </c>
      <c r="H13" s="990" t="s">
        <v>749</v>
      </c>
      <c r="I13" s="991"/>
      <c r="J13" s="992" t="s">
        <v>750</v>
      </c>
      <c r="K13" s="993"/>
      <c r="L13" s="309">
        <v>10</v>
      </c>
      <c r="M13" s="309">
        <v>10</v>
      </c>
      <c r="N13" s="309">
        <v>5</v>
      </c>
      <c r="O13" s="308">
        <f t="shared" si="0"/>
        <v>25</v>
      </c>
      <c r="P13" s="568"/>
      <c r="Q13" s="568"/>
      <c r="R13" s="568"/>
      <c r="S13" s="536">
        <f>SUM(P13:R13)</f>
        <v>0</v>
      </c>
      <c r="T13" s="568"/>
      <c r="U13" s="568"/>
      <c r="V13" s="568"/>
      <c r="W13" s="536">
        <f>SUM(T13:V13)</f>
        <v>0</v>
      </c>
      <c r="X13" s="568"/>
      <c r="Y13" s="568"/>
      <c r="Z13" s="568"/>
      <c r="AA13" s="536">
        <f>SUM(X13:Z13)</f>
        <v>0</v>
      </c>
      <c r="AB13" s="568"/>
      <c r="AC13" s="568"/>
      <c r="AD13" s="568"/>
      <c r="AE13" s="536">
        <f>SUM(AB13:AD13)</f>
        <v>0</v>
      </c>
      <c r="AF13" s="393">
        <f>SUM(O13+S13+W13+AA13+AE13)</f>
        <v>25</v>
      </c>
      <c r="AG13" s="539">
        <f>+AF13/E13</f>
        <v>0.25</v>
      </c>
    </row>
    <row r="14" spans="1:33" ht="22.5">
      <c r="A14" s="1095" t="s">
        <v>527</v>
      </c>
      <c r="B14" s="1095"/>
      <c r="C14" s="1095"/>
      <c r="D14" s="1095"/>
      <c r="E14" s="1095"/>
      <c r="F14" s="1095"/>
      <c r="G14" s="1095"/>
      <c r="H14" s="1095"/>
      <c r="I14" s="1095"/>
      <c r="J14" s="1095"/>
      <c r="K14" s="1095"/>
      <c r="L14" s="1096">
        <f>((O12/$E$12)+(O13/$E$13))/COUNT(O12:O13)</f>
        <v>0.22500000000000001</v>
      </c>
      <c r="M14" s="1097"/>
      <c r="N14" s="1097"/>
      <c r="O14" s="1098"/>
      <c r="P14" s="1096">
        <f t="shared" ref="P14" si="1">((S12/$E$12)+(S13/$E$13))/COUNT(S12:S13)</f>
        <v>0</v>
      </c>
      <c r="Q14" s="1097"/>
      <c r="R14" s="1097"/>
      <c r="S14" s="1098"/>
      <c r="T14" s="1096">
        <f t="shared" ref="T14" si="2">((W12/$E$12)+(W13/$E$13))/COUNT(W12:W13)</f>
        <v>0</v>
      </c>
      <c r="U14" s="1097"/>
      <c r="V14" s="1097"/>
      <c r="W14" s="1098"/>
      <c r="X14" s="1096">
        <f t="shared" ref="X14" si="3">((AA12/$E$12)+(AA13/$E$13))/COUNT(AA12:AA13)</f>
        <v>0</v>
      </c>
      <c r="Y14" s="1097"/>
      <c r="Z14" s="1097"/>
      <c r="AA14" s="1098"/>
      <c r="AB14" s="1096">
        <f t="shared" ref="AB14" si="4">((AE12/$E$12)+(AE13/$E$13))/COUNT(AE12:AE13)</f>
        <v>0</v>
      </c>
      <c r="AC14" s="1097"/>
      <c r="AD14" s="1097"/>
      <c r="AE14" s="1098"/>
      <c r="AF14" s="497">
        <f>+SUM(L14:AE14)</f>
        <v>0.22500000000000001</v>
      </c>
      <c r="AG14" s="569">
        <f>AVERAGE(AG12:AG13)</f>
        <v>0.22500000000000001</v>
      </c>
    </row>
    <row r="16" spans="1:33">
      <c r="AC16" s="441">
        <v>2018</v>
      </c>
      <c r="AD16" s="441">
        <v>2019</v>
      </c>
      <c r="AE16" s="441">
        <v>2020</v>
      </c>
      <c r="AF16" s="441">
        <v>2021</v>
      </c>
      <c r="AG16" s="441">
        <v>2022</v>
      </c>
    </row>
    <row r="17" spans="1:33" ht="27" customHeight="1">
      <c r="A17" s="490" t="s">
        <v>751</v>
      </c>
      <c r="B17" s="490" t="s">
        <v>752</v>
      </c>
      <c r="C17" s="570"/>
      <c r="D17" s="570"/>
      <c r="E17" s="499"/>
      <c r="F17" s="499"/>
      <c r="G17" s="571"/>
      <c r="H17" s="571"/>
      <c r="Z17" s="1099" t="s">
        <v>526</v>
      </c>
      <c r="AA17" s="1100"/>
      <c r="AB17" s="1101"/>
      <c r="AC17" s="630" t="s">
        <v>961</v>
      </c>
      <c r="AD17" s="300" t="s">
        <v>962</v>
      </c>
      <c r="AE17" s="300" t="s">
        <v>963</v>
      </c>
      <c r="AF17" s="300" t="s">
        <v>964</v>
      </c>
      <c r="AG17" s="300" t="s">
        <v>965</v>
      </c>
    </row>
    <row r="18" spans="1:33" ht="27" customHeight="1">
      <c r="A18" s="490">
        <v>2018</v>
      </c>
      <c r="B18" s="502">
        <f>L14</f>
        <v>0.22500000000000001</v>
      </c>
      <c r="C18" s="570"/>
      <c r="D18" s="570"/>
      <c r="E18" s="499"/>
      <c r="F18" s="499"/>
      <c r="G18" s="571"/>
      <c r="H18" s="571"/>
      <c r="Z18" s="1102" t="s">
        <v>525</v>
      </c>
      <c r="AA18" s="1103"/>
      <c r="AB18" s="1104"/>
      <c r="AC18" s="299" t="s">
        <v>966</v>
      </c>
      <c r="AD18" s="631" t="s">
        <v>967</v>
      </c>
      <c r="AE18" s="299" t="s">
        <v>968</v>
      </c>
      <c r="AF18" s="299" t="s">
        <v>969</v>
      </c>
      <c r="AG18" s="299" t="s">
        <v>970</v>
      </c>
    </row>
    <row r="19" spans="1:33" ht="28.5" customHeight="1">
      <c r="A19" s="490">
        <v>2019</v>
      </c>
      <c r="B19" s="502">
        <f>P14</f>
        <v>0</v>
      </c>
      <c r="C19" s="570"/>
      <c r="D19" s="570"/>
      <c r="E19" s="499"/>
      <c r="F19" s="499"/>
      <c r="G19" s="571"/>
      <c r="H19" s="571"/>
      <c r="Z19" s="1090" t="s">
        <v>524</v>
      </c>
      <c r="AA19" s="1091"/>
      <c r="AB19" s="1092"/>
      <c r="AC19" s="632" t="s">
        <v>523</v>
      </c>
      <c r="AD19" s="298" t="s">
        <v>961</v>
      </c>
      <c r="AE19" s="298" t="s">
        <v>962</v>
      </c>
      <c r="AF19" s="298" t="s">
        <v>963</v>
      </c>
      <c r="AG19" s="298" t="s">
        <v>964</v>
      </c>
    </row>
    <row r="20" spans="1:33">
      <c r="A20" s="380">
        <v>2020</v>
      </c>
      <c r="B20" s="572">
        <f>T14</f>
        <v>0</v>
      </c>
      <c r="C20" s="573"/>
      <c r="D20" s="574"/>
      <c r="E20" s="574"/>
      <c r="F20" s="574"/>
      <c r="G20" s="574"/>
      <c r="H20" s="574"/>
      <c r="I20" s="574"/>
      <c r="J20" s="574"/>
      <c r="K20" s="574"/>
      <c r="L20" s="574"/>
      <c r="M20" s="574"/>
      <c r="N20" s="574"/>
      <c r="O20" s="574"/>
      <c r="P20" s="574"/>
    </row>
    <row r="21" spans="1:33">
      <c r="A21" s="380">
        <v>2021</v>
      </c>
      <c r="B21" s="572">
        <f>X14</f>
        <v>0</v>
      </c>
      <c r="C21" s="573"/>
      <c r="D21" s="574"/>
      <c r="E21" s="574"/>
      <c r="F21" s="574"/>
      <c r="G21" s="574"/>
      <c r="H21" s="574"/>
      <c r="I21" s="574"/>
      <c r="J21" s="574"/>
      <c r="K21" s="574"/>
      <c r="L21" s="574"/>
      <c r="M21" s="574"/>
      <c r="N21" s="574"/>
      <c r="O21" s="574"/>
      <c r="P21" s="574"/>
    </row>
    <row r="22" spans="1:33">
      <c r="A22" s="380">
        <v>2022</v>
      </c>
      <c r="B22" s="572">
        <f>AB14</f>
        <v>0</v>
      </c>
      <c r="C22" s="573"/>
      <c r="D22" s="574"/>
      <c r="E22" s="574"/>
      <c r="F22" s="574"/>
      <c r="G22" s="574"/>
      <c r="H22" s="574"/>
      <c r="I22" s="574"/>
      <c r="J22" s="574"/>
      <c r="K22" s="574"/>
      <c r="L22" s="574"/>
      <c r="M22" s="574"/>
      <c r="N22" s="574"/>
      <c r="O22" s="574"/>
      <c r="P22" s="574"/>
    </row>
    <row r="23" spans="1:33">
      <c r="A23" s="520"/>
      <c r="B23" s="575"/>
      <c r="C23" s="573"/>
      <c r="D23" s="574"/>
      <c r="E23" s="574"/>
      <c r="F23" s="574"/>
      <c r="G23" s="574"/>
      <c r="H23" s="574"/>
      <c r="I23" s="574"/>
      <c r="J23" s="574"/>
      <c r="K23" s="574"/>
      <c r="L23" s="574"/>
      <c r="M23" s="574"/>
      <c r="N23" s="574"/>
      <c r="O23" s="574"/>
      <c r="P23" s="574"/>
    </row>
    <row r="24" spans="1:33">
      <c r="A24" s="520"/>
      <c r="B24" s="575"/>
      <c r="C24" s="573"/>
      <c r="D24" s="574"/>
      <c r="E24" s="574"/>
      <c r="F24" s="574"/>
      <c r="G24" s="574"/>
      <c r="H24" s="574"/>
      <c r="I24" s="574"/>
      <c r="J24" s="574"/>
      <c r="K24" s="574"/>
      <c r="L24" s="574"/>
      <c r="M24" s="574"/>
      <c r="N24" s="574"/>
      <c r="O24" s="574"/>
      <c r="P24" s="574"/>
    </row>
    <row r="25" spans="1:33">
      <c r="A25" s="410"/>
      <c r="B25" s="576"/>
      <c r="C25" s="577"/>
      <c r="D25" s="574"/>
      <c r="E25" s="574"/>
      <c r="F25" s="574"/>
      <c r="G25" s="574"/>
      <c r="H25" s="574"/>
      <c r="I25" s="574"/>
      <c r="J25" s="574"/>
      <c r="K25" s="574"/>
      <c r="L25" s="574"/>
      <c r="M25" s="574"/>
      <c r="N25" s="574"/>
      <c r="O25" s="574"/>
      <c r="P25" s="574"/>
    </row>
    <row r="26" spans="1:33">
      <c r="A26" s="410"/>
      <c r="B26" s="576"/>
      <c r="C26" s="577"/>
      <c r="D26" s="574"/>
      <c r="E26" s="574"/>
      <c r="F26" s="574"/>
      <c r="G26" s="574"/>
      <c r="H26" s="574"/>
      <c r="I26" s="574"/>
      <c r="J26" s="574"/>
      <c r="K26" s="574"/>
      <c r="L26" s="574"/>
      <c r="M26" s="574"/>
      <c r="N26" s="574"/>
      <c r="O26" s="574"/>
      <c r="P26" s="574"/>
    </row>
    <row r="27" spans="1:33">
      <c r="A27" s="410"/>
      <c r="B27" s="576"/>
      <c r="C27" s="577"/>
      <c r="D27" s="574"/>
      <c r="E27" s="574"/>
      <c r="F27" s="574"/>
      <c r="G27" s="574"/>
      <c r="H27" s="574"/>
      <c r="I27" s="574"/>
      <c r="J27" s="574"/>
      <c r="K27" s="574"/>
      <c r="L27" s="574"/>
      <c r="M27" s="574"/>
      <c r="N27" s="574"/>
      <c r="O27" s="574"/>
      <c r="P27" s="574"/>
    </row>
    <row r="28" spans="1:33">
      <c r="A28" s="410"/>
      <c r="B28" s="576"/>
      <c r="C28" s="577"/>
      <c r="D28" s="574"/>
      <c r="E28" s="574"/>
      <c r="F28" s="574"/>
      <c r="G28" s="574"/>
      <c r="H28" s="574"/>
      <c r="I28" s="574"/>
      <c r="J28" s="574"/>
      <c r="K28" s="574"/>
      <c r="L28" s="574"/>
      <c r="M28" s="574"/>
      <c r="N28" s="574"/>
      <c r="O28" s="574"/>
      <c r="P28" s="574"/>
    </row>
    <row r="29" spans="1:33">
      <c r="A29" s="410"/>
      <c r="B29" s="576"/>
      <c r="C29" s="577"/>
      <c r="D29" s="574"/>
      <c r="E29" s="574"/>
      <c r="F29" s="574"/>
      <c r="G29" s="574"/>
      <c r="H29" s="574"/>
      <c r="I29" s="574"/>
      <c r="J29" s="574"/>
      <c r="K29" s="574"/>
      <c r="L29" s="574"/>
      <c r="M29" s="574"/>
      <c r="N29" s="574"/>
      <c r="O29" s="574"/>
      <c r="P29" s="574"/>
    </row>
    <row r="30" spans="1:33">
      <c r="A30" s="410"/>
      <c r="B30" s="576"/>
      <c r="C30" s="577"/>
      <c r="D30" s="574"/>
      <c r="E30" s="574"/>
      <c r="F30" s="574"/>
      <c r="G30" s="574"/>
      <c r="H30" s="574"/>
      <c r="I30" s="574"/>
      <c r="J30" s="574"/>
      <c r="K30" s="574"/>
      <c r="L30" s="574"/>
      <c r="M30" s="574"/>
      <c r="N30" s="574"/>
      <c r="O30" s="574"/>
      <c r="P30" s="574"/>
    </row>
    <row r="31" spans="1:33">
      <c r="A31" s="410"/>
      <c r="B31" s="576"/>
      <c r="C31" s="577"/>
      <c r="D31" s="574"/>
      <c r="E31" s="574"/>
      <c r="F31" s="574"/>
      <c r="G31" s="574"/>
      <c r="H31" s="574"/>
      <c r="I31" s="574"/>
      <c r="J31" s="574"/>
      <c r="K31" s="574"/>
      <c r="L31" s="574"/>
      <c r="M31" s="574"/>
      <c r="N31" s="574"/>
      <c r="O31" s="574"/>
      <c r="P31" s="574"/>
    </row>
    <row r="32" spans="1:33">
      <c r="A32" s="410"/>
      <c r="B32" s="576"/>
      <c r="C32" s="577"/>
      <c r="D32" s="574"/>
      <c r="E32" s="574"/>
      <c r="F32" s="574"/>
      <c r="G32" s="574"/>
      <c r="H32" s="574"/>
      <c r="I32" s="574"/>
      <c r="J32" s="574"/>
      <c r="K32" s="574"/>
      <c r="L32" s="574"/>
      <c r="M32" s="574"/>
      <c r="N32" s="574"/>
      <c r="O32" s="574"/>
      <c r="P32" s="574"/>
    </row>
    <row r="33" spans="1:33">
      <c r="A33" s="410"/>
      <c r="B33" s="576"/>
      <c r="C33" s="577"/>
      <c r="D33" s="574"/>
      <c r="E33" s="574"/>
      <c r="F33" s="574"/>
      <c r="G33" s="574"/>
      <c r="H33" s="574"/>
      <c r="I33" s="574"/>
      <c r="J33" s="574"/>
      <c r="K33" s="574"/>
      <c r="L33" s="574"/>
      <c r="M33" s="574"/>
      <c r="N33" s="574"/>
      <c r="O33" s="574"/>
      <c r="P33" s="574"/>
    </row>
    <row r="34" spans="1:33">
      <c r="A34" s="410"/>
      <c r="B34" s="576"/>
      <c r="C34" s="577"/>
      <c r="D34" s="574"/>
      <c r="E34" s="574"/>
      <c r="F34" s="574"/>
      <c r="G34" s="574"/>
      <c r="H34" s="574"/>
      <c r="I34" s="574"/>
      <c r="J34" s="574"/>
      <c r="K34" s="574"/>
      <c r="L34" s="574"/>
      <c r="M34" s="574"/>
      <c r="N34" s="574"/>
      <c r="O34" s="574"/>
      <c r="P34" s="574"/>
    </row>
    <row r="35" spans="1:33">
      <c r="A35" s="410"/>
      <c r="B35" s="576"/>
      <c r="C35" s="577"/>
      <c r="D35" s="574"/>
      <c r="E35" s="574"/>
      <c r="F35" s="574"/>
      <c r="G35" s="574"/>
      <c r="H35" s="574"/>
      <c r="I35" s="574"/>
      <c r="J35" s="574"/>
      <c r="K35" s="574"/>
      <c r="L35" s="574"/>
      <c r="M35" s="574"/>
      <c r="N35" s="574"/>
      <c r="O35" s="574"/>
      <c r="P35" s="574"/>
    </row>
    <row r="36" spans="1:33">
      <c r="A36" s="1062" t="s">
        <v>608</v>
      </c>
      <c r="B36" s="1063"/>
      <c r="C36" s="1063"/>
      <c r="D36" s="1063"/>
      <c r="E36" s="1063"/>
      <c r="F36" s="1063"/>
      <c r="G36" s="1063"/>
      <c r="H36" s="1063"/>
      <c r="I36" s="1063"/>
      <c r="J36" s="1063"/>
      <c r="K36" s="1063"/>
      <c r="L36" s="1063"/>
      <c r="M36" s="1063"/>
      <c r="N36" s="1063"/>
      <c r="O36" s="1063"/>
      <c r="P36" s="1063"/>
      <c r="Q36" s="1063"/>
      <c r="R36" s="1063"/>
      <c r="S36" s="1063"/>
      <c r="T36" s="1063"/>
      <c r="U36" s="1063"/>
      <c r="V36" s="1063"/>
      <c r="W36" s="1063"/>
      <c r="X36" s="1063"/>
      <c r="Y36" s="1063"/>
      <c r="Z36" s="1063"/>
      <c r="AA36" s="1063"/>
      <c r="AB36" s="1063"/>
      <c r="AC36" s="1063"/>
      <c r="AD36" s="1063"/>
      <c r="AE36" s="1063"/>
      <c r="AF36" s="1063"/>
      <c r="AG36" s="1063"/>
    </row>
    <row r="37" spans="1:33" ht="30.6" customHeight="1">
      <c r="A37" s="1010" t="s">
        <v>522</v>
      </c>
      <c r="B37" s="1029"/>
      <c r="C37" s="1108" t="s">
        <v>753</v>
      </c>
      <c r="D37" s="1108"/>
      <c r="E37" s="1108"/>
      <c r="F37" s="1108"/>
      <c r="G37" s="1108"/>
      <c r="H37" s="1108"/>
      <c r="I37" s="1108"/>
      <c r="J37" s="1108"/>
      <c r="K37" s="1108"/>
      <c r="L37" s="1108"/>
      <c r="M37" s="1108"/>
      <c r="N37" s="1108"/>
      <c r="O37" s="1108"/>
      <c r="P37" s="1108"/>
      <c r="Q37" s="1108"/>
      <c r="R37" s="1108"/>
      <c r="S37" s="1108"/>
      <c r="T37" s="1108"/>
      <c r="U37" s="1108"/>
      <c r="V37" s="1108"/>
      <c r="W37" s="1108"/>
      <c r="X37" s="1108"/>
      <c r="Y37" s="1108"/>
      <c r="Z37" s="1108"/>
      <c r="AA37" s="1108"/>
      <c r="AB37" s="1108"/>
      <c r="AC37" s="1108"/>
      <c r="AD37" s="1108"/>
      <c r="AE37" s="1108"/>
      <c r="AF37" s="1108"/>
      <c r="AG37" s="1108"/>
    </row>
    <row r="38" spans="1:33" ht="15" customHeight="1">
      <c r="A38" s="1030"/>
      <c r="B38" s="1031"/>
      <c r="C38" s="1108"/>
      <c r="D38" s="1108"/>
      <c r="E38" s="1108"/>
      <c r="F38" s="1108"/>
      <c r="G38" s="1108"/>
      <c r="H38" s="1108"/>
      <c r="I38" s="1108"/>
      <c r="J38" s="1108"/>
      <c r="K38" s="1108"/>
      <c r="L38" s="1108"/>
      <c r="M38" s="1108"/>
      <c r="N38" s="1108"/>
      <c r="O38" s="1108"/>
      <c r="P38" s="1108"/>
      <c r="Q38" s="1108"/>
      <c r="R38" s="1108"/>
      <c r="S38" s="1108"/>
      <c r="T38" s="1108"/>
      <c r="U38" s="1108"/>
      <c r="V38" s="1108"/>
      <c r="W38" s="1108"/>
      <c r="X38" s="1108"/>
      <c r="Y38" s="1108"/>
      <c r="Z38" s="1108"/>
      <c r="AA38" s="1108"/>
      <c r="AB38" s="1108"/>
      <c r="AC38" s="1108"/>
      <c r="AD38" s="1108"/>
      <c r="AE38" s="1108"/>
      <c r="AF38" s="1108"/>
      <c r="AG38" s="1108"/>
    </row>
    <row r="39" spans="1:33" ht="27" customHeight="1">
      <c r="A39" s="1030"/>
      <c r="B39" s="1031"/>
      <c r="C39" s="1108"/>
      <c r="D39" s="1108"/>
      <c r="E39" s="1108"/>
      <c r="F39" s="1108"/>
      <c r="G39" s="1108"/>
      <c r="H39" s="1108"/>
      <c r="I39" s="1108"/>
      <c r="J39" s="1108"/>
      <c r="K39" s="1108"/>
      <c r="L39" s="1108"/>
      <c r="M39" s="1108"/>
      <c r="N39" s="1108"/>
      <c r="O39" s="1108"/>
      <c r="P39" s="1108"/>
      <c r="Q39" s="1108"/>
      <c r="R39" s="1108"/>
      <c r="S39" s="1108"/>
      <c r="T39" s="1108"/>
      <c r="U39" s="1108"/>
      <c r="V39" s="1108"/>
      <c r="W39" s="1108"/>
      <c r="X39" s="1108"/>
      <c r="Y39" s="1108"/>
      <c r="Z39" s="1108"/>
      <c r="AA39" s="1108"/>
      <c r="AB39" s="1108"/>
      <c r="AC39" s="1108"/>
      <c r="AD39" s="1108"/>
      <c r="AE39" s="1108"/>
      <c r="AF39" s="1108"/>
      <c r="AG39" s="1108"/>
    </row>
    <row r="40" spans="1:33" ht="15" customHeight="1">
      <c r="A40" s="1030"/>
      <c r="B40" s="1031"/>
      <c r="C40" s="1108"/>
      <c r="D40" s="1108"/>
      <c r="E40" s="1108"/>
      <c r="F40" s="1108"/>
      <c r="G40" s="1108"/>
      <c r="H40" s="1108"/>
      <c r="I40" s="1108"/>
      <c r="J40" s="1108"/>
      <c r="K40" s="1108"/>
      <c r="L40" s="1108"/>
      <c r="M40" s="1108"/>
      <c r="N40" s="1108"/>
      <c r="O40" s="1108"/>
      <c r="P40" s="1108"/>
      <c r="Q40" s="1108"/>
      <c r="R40" s="1108"/>
      <c r="S40" s="1108"/>
      <c r="T40" s="1108"/>
      <c r="U40" s="1108"/>
      <c r="V40" s="1108"/>
      <c r="W40" s="1108"/>
      <c r="X40" s="1108"/>
      <c r="Y40" s="1108"/>
      <c r="Z40" s="1108"/>
      <c r="AA40" s="1108"/>
      <c r="AB40" s="1108"/>
      <c r="AC40" s="1108"/>
      <c r="AD40" s="1108"/>
      <c r="AE40" s="1108"/>
      <c r="AF40" s="1108"/>
      <c r="AG40" s="1108"/>
    </row>
    <row r="41" spans="1:33" ht="15" customHeight="1">
      <c r="A41" s="1030"/>
      <c r="B41" s="1031"/>
      <c r="C41" s="1108"/>
      <c r="D41" s="1108"/>
      <c r="E41" s="1108"/>
      <c r="F41" s="1108"/>
      <c r="G41" s="1108"/>
      <c r="H41" s="1108"/>
      <c r="I41" s="1108"/>
      <c r="J41" s="1108"/>
      <c r="K41" s="1108"/>
      <c r="L41" s="1108"/>
      <c r="M41" s="1108"/>
      <c r="N41" s="1108"/>
      <c r="O41" s="1108"/>
      <c r="P41" s="1108"/>
      <c r="Q41" s="1108"/>
      <c r="R41" s="1108"/>
      <c r="S41" s="1108"/>
      <c r="T41" s="1108"/>
      <c r="U41" s="1108"/>
      <c r="V41" s="1108"/>
      <c r="W41" s="1108"/>
      <c r="X41" s="1108"/>
      <c r="Y41" s="1108"/>
      <c r="Z41" s="1108"/>
      <c r="AA41" s="1108"/>
      <c r="AB41" s="1108"/>
      <c r="AC41" s="1108"/>
      <c r="AD41" s="1108"/>
      <c r="AE41" s="1108"/>
      <c r="AF41" s="1108"/>
      <c r="AG41" s="1108"/>
    </row>
    <row r="42" spans="1:33" ht="15" customHeight="1">
      <c r="A42" s="1030"/>
      <c r="B42" s="1031"/>
      <c r="C42" s="1108"/>
      <c r="D42" s="1108"/>
      <c r="E42" s="1108"/>
      <c r="F42" s="1108"/>
      <c r="G42" s="1108"/>
      <c r="H42" s="1108"/>
      <c r="I42" s="1108"/>
      <c r="J42" s="1108"/>
      <c r="K42" s="1108"/>
      <c r="L42" s="1108"/>
      <c r="M42" s="1108"/>
      <c r="N42" s="1108"/>
      <c r="O42" s="1108"/>
      <c r="P42" s="1108"/>
      <c r="Q42" s="1108"/>
      <c r="R42" s="1108"/>
      <c r="S42" s="1108"/>
      <c r="T42" s="1108"/>
      <c r="U42" s="1108"/>
      <c r="V42" s="1108"/>
      <c r="W42" s="1108"/>
      <c r="X42" s="1108"/>
      <c r="Y42" s="1108"/>
      <c r="Z42" s="1108"/>
      <c r="AA42" s="1108"/>
      <c r="AB42" s="1108"/>
      <c r="AC42" s="1108"/>
      <c r="AD42" s="1108"/>
      <c r="AE42" s="1108"/>
      <c r="AF42" s="1108"/>
      <c r="AG42" s="1108"/>
    </row>
    <row r="43" spans="1:33" ht="15" customHeight="1">
      <c r="A43" s="1030"/>
      <c r="B43" s="1031"/>
      <c r="C43" s="1108"/>
      <c r="D43" s="1108"/>
      <c r="E43" s="1108"/>
      <c r="F43" s="1108"/>
      <c r="G43" s="1108"/>
      <c r="H43" s="1108"/>
      <c r="I43" s="1108"/>
      <c r="J43" s="1108"/>
      <c r="K43" s="1108"/>
      <c r="L43" s="1108"/>
      <c r="M43" s="1108"/>
      <c r="N43" s="1108"/>
      <c r="O43" s="1108"/>
      <c r="P43" s="1108"/>
      <c r="Q43" s="1108"/>
      <c r="R43" s="1108"/>
      <c r="S43" s="1108"/>
      <c r="T43" s="1108"/>
      <c r="U43" s="1108"/>
      <c r="V43" s="1108"/>
      <c r="W43" s="1108"/>
      <c r="X43" s="1108"/>
      <c r="Y43" s="1108"/>
      <c r="Z43" s="1108"/>
      <c r="AA43" s="1108"/>
      <c r="AB43" s="1108"/>
      <c r="AC43" s="1108"/>
      <c r="AD43" s="1108"/>
      <c r="AE43" s="1108"/>
      <c r="AF43" s="1108"/>
      <c r="AG43" s="1108"/>
    </row>
    <row r="44" spans="1:33" ht="15" customHeight="1">
      <c r="A44" s="1030"/>
      <c r="B44" s="1031"/>
      <c r="C44" s="1108"/>
      <c r="D44" s="1108"/>
      <c r="E44" s="1108"/>
      <c r="F44" s="1108"/>
      <c r="G44" s="1108"/>
      <c r="H44" s="1108"/>
      <c r="I44" s="1108"/>
      <c r="J44" s="1108"/>
      <c r="K44" s="1108"/>
      <c r="L44" s="1108"/>
      <c r="M44" s="1108"/>
      <c r="N44" s="1108"/>
      <c r="O44" s="1108"/>
      <c r="P44" s="1108"/>
      <c r="Q44" s="1108"/>
      <c r="R44" s="1108"/>
      <c r="S44" s="1108"/>
      <c r="T44" s="1108"/>
      <c r="U44" s="1108"/>
      <c r="V44" s="1108"/>
      <c r="W44" s="1108"/>
      <c r="X44" s="1108"/>
      <c r="Y44" s="1108"/>
      <c r="Z44" s="1108"/>
      <c r="AA44" s="1108"/>
      <c r="AB44" s="1108"/>
      <c r="AC44" s="1108"/>
      <c r="AD44" s="1108"/>
      <c r="AE44" s="1108"/>
      <c r="AF44" s="1108"/>
      <c r="AG44" s="1108"/>
    </row>
    <row r="45" spans="1:33" ht="15" hidden="1" customHeight="1">
      <c r="A45" s="1030"/>
      <c r="B45" s="1031"/>
      <c r="C45" s="1108"/>
      <c r="D45" s="1108"/>
      <c r="E45" s="1108"/>
      <c r="F45" s="1108"/>
      <c r="G45" s="1108"/>
      <c r="H45" s="1108"/>
      <c r="I45" s="1108"/>
      <c r="J45" s="1108"/>
      <c r="K45" s="1108"/>
      <c r="L45" s="1108"/>
      <c r="M45" s="1108"/>
      <c r="N45" s="1108"/>
      <c r="O45" s="1108"/>
      <c r="P45" s="1108"/>
      <c r="Q45" s="1108"/>
      <c r="R45" s="1108"/>
      <c r="S45" s="1108"/>
      <c r="T45" s="1108"/>
      <c r="U45" s="1108"/>
      <c r="V45" s="1108"/>
      <c r="W45" s="1108"/>
      <c r="X45" s="1108"/>
      <c r="Y45" s="1108"/>
      <c r="Z45" s="1108"/>
      <c r="AA45" s="1108"/>
      <c r="AB45" s="1108"/>
      <c r="AC45" s="1108"/>
      <c r="AD45" s="1108"/>
      <c r="AE45" s="1108"/>
      <c r="AF45" s="1108"/>
      <c r="AG45" s="1108"/>
    </row>
    <row r="46" spans="1:33" ht="15" hidden="1" customHeight="1">
      <c r="A46" s="1030"/>
      <c r="B46" s="1031"/>
      <c r="C46" s="1108"/>
      <c r="D46" s="1108"/>
      <c r="E46" s="1108"/>
      <c r="F46" s="1108"/>
      <c r="G46" s="1108"/>
      <c r="H46" s="1108"/>
      <c r="I46" s="1108"/>
      <c r="J46" s="1108"/>
      <c r="K46" s="1108"/>
      <c r="L46" s="1108"/>
      <c r="M46" s="1108"/>
      <c r="N46" s="1108"/>
      <c r="O46" s="1108"/>
      <c r="P46" s="1108"/>
      <c r="Q46" s="1108"/>
      <c r="R46" s="1108"/>
      <c r="S46" s="1108"/>
      <c r="T46" s="1108"/>
      <c r="U46" s="1108"/>
      <c r="V46" s="1108"/>
      <c r="W46" s="1108"/>
      <c r="X46" s="1108"/>
      <c r="Y46" s="1108"/>
      <c r="Z46" s="1108"/>
      <c r="AA46" s="1108"/>
      <c r="AB46" s="1108"/>
      <c r="AC46" s="1108"/>
      <c r="AD46" s="1108"/>
      <c r="AE46" s="1108"/>
      <c r="AF46" s="1108"/>
      <c r="AG46" s="1108"/>
    </row>
    <row r="47" spans="1:33" ht="5.25" hidden="1" customHeight="1">
      <c r="A47" s="1030"/>
      <c r="B47" s="1031"/>
      <c r="C47" s="1108"/>
      <c r="D47" s="1108"/>
      <c r="E47" s="1108"/>
      <c r="F47" s="1108"/>
      <c r="G47" s="1108"/>
      <c r="H47" s="1108"/>
      <c r="I47" s="1108"/>
      <c r="J47" s="1108"/>
      <c r="K47" s="1108"/>
      <c r="L47" s="1108"/>
      <c r="M47" s="1108"/>
      <c r="N47" s="1108"/>
      <c r="O47" s="1108"/>
      <c r="P47" s="1108"/>
      <c r="Q47" s="1108"/>
      <c r="R47" s="1108"/>
      <c r="S47" s="1108"/>
      <c r="T47" s="1108"/>
      <c r="U47" s="1108"/>
      <c r="V47" s="1108"/>
      <c r="W47" s="1108"/>
      <c r="X47" s="1108"/>
      <c r="Y47" s="1108"/>
      <c r="Z47" s="1108"/>
      <c r="AA47" s="1108"/>
      <c r="AB47" s="1108"/>
      <c r="AC47" s="1108"/>
      <c r="AD47" s="1108"/>
      <c r="AE47" s="1108"/>
      <c r="AF47" s="1108"/>
      <c r="AG47" s="1108"/>
    </row>
    <row r="48" spans="1:33" ht="15" hidden="1" customHeight="1">
      <c r="A48" s="1030"/>
      <c r="B48" s="1031"/>
      <c r="C48" s="1108"/>
      <c r="D48" s="1108"/>
      <c r="E48" s="1108"/>
      <c r="F48" s="1108"/>
      <c r="G48" s="1108"/>
      <c r="H48" s="1108"/>
      <c r="I48" s="1108"/>
      <c r="J48" s="1108"/>
      <c r="K48" s="1108"/>
      <c r="L48" s="1108"/>
      <c r="M48" s="1108"/>
      <c r="N48" s="1108"/>
      <c r="O48" s="1108"/>
      <c r="P48" s="1108"/>
      <c r="Q48" s="1108"/>
      <c r="R48" s="1108"/>
      <c r="S48" s="1108"/>
      <c r="T48" s="1108"/>
      <c r="U48" s="1108"/>
      <c r="V48" s="1108"/>
      <c r="W48" s="1108"/>
      <c r="X48" s="1108"/>
      <c r="Y48" s="1108"/>
      <c r="Z48" s="1108"/>
      <c r="AA48" s="1108"/>
      <c r="AB48" s="1108"/>
      <c r="AC48" s="1108"/>
      <c r="AD48" s="1108"/>
      <c r="AE48" s="1108"/>
      <c r="AF48" s="1108"/>
      <c r="AG48" s="1108"/>
    </row>
    <row r="49" spans="1:33" ht="9.75" hidden="1" customHeight="1">
      <c r="A49" s="1030"/>
      <c r="B49" s="1031"/>
      <c r="C49" s="1108"/>
      <c r="D49" s="1108"/>
      <c r="E49" s="1108"/>
      <c r="F49" s="1108"/>
      <c r="G49" s="1108"/>
      <c r="H49" s="1108"/>
      <c r="I49" s="1108"/>
      <c r="J49" s="1108"/>
      <c r="K49" s="1108"/>
      <c r="L49" s="1108"/>
      <c r="M49" s="1108"/>
      <c r="N49" s="1108"/>
      <c r="O49" s="1108"/>
      <c r="P49" s="1108"/>
      <c r="Q49" s="1108"/>
      <c r="R49" s="1108"/>
      <c r="S49" s="1108"/>
      <c r="T49" s="1108"/>
      <c r="U49" s="1108"/>
      <c r="V49" s="1108"/>
      <c r="W49" s="1108"/>
      <c r="X49" s="1108"/>
      <c r="Y49" s="1108"/>
      <c r="Z49" s="1108"/>
      <c r="AA49" s="1108"/>
      <c r="AB49" s="1108"/>
      <c r="AC49" s="1108"/>
      <c r="AD49" s="1108"/>
      <c r="AE49" s="1108"/>
      <c r="AF49" s="1108"/>
      <c r="AG49" s="1108"/>
    </row>
    <row r="50" spans="1:33" ht="15" hidden="1" customHeight="1">
      <c r="A50" s="1030"/>
      <c r="B50" s="1031"/>
      <c r="C50" s="1108"/>
      <c r="D50" s="1108"/>
      <c r="E50" s="1108"/>
      <c r="F50" s="1108"/>
      <c r="G50" s="1108"/>
      <c r="H50" s="1108"/>
      <c r="I50" s="1108"/>
      <c r="J50" s="1108"/>
      <c r="K50" s="1108"/>
      <c r="L50" s="1108"/>
      <c r="M50" s="1108"/>
      <c r="N50" s="1108"/>
      <c r="O50" s="1108"/>
      <c r="P50" s="1108"/>
      <c r="Q50" s="1108"/>
      <c r="R50" s="1108"/>
      <c r="S50" s="1108"/>
      <c r="T50" s="1108"/>
      <c r="U50" s="1108"/>
      <c r="V50" s="1108"/>
      <c r="W50" s="1108"/>
      <c r="X50" s="1108"/>
      <c r="Y50" s="1108"/>
      <c r="Z50" s="1108"/>
      <c r="AA50" s="1108"/>
      <c r="AB50" s="1108"/>
      <c r="AC50" s="1108"/>
      <c r="AD50" s="1108"/>
      <c r="AE50" s="1108"/>
      <c r="AF50" s="1108"/>
      <c r="AG50" s="1108"/>
    </row>
    <row r="51" spans="1:33" ht="8.25" hidden="1" customHeight="1">
      <c r="A51" s="1032"/>
      <c r="B51" s="1033"/>
      <c r="C51" s="1108"/>
      <c r="D51" s="1108"/>
      <c r="E51" s="1108"/>
      <c r="F51" s="1108"/>
      <c r="G51" s="1108"/>
      <c r="H51" s="1108"/>
      <c r="I51" s="1108"/>
      <c r="J51" s="1108"/>
      <c r="K51" s="1108"/>
      <c r="L51" s="1108"/>
      <c r="M51" s="1108"/>
      <c r="N51" s="1108"/>
      <c r="O51" s="1108"/>
      <c r="P51" s="1108"/>
      <c r="Q51" s="1108"/>
      <c r="R51" s="1108"/>
      <c r="S51" s="1108"/>
      <c r="T51" s="1108"/>
      <c r="U51" s="1108"/>
      <c r="V51" s="1108"/>
      <c r="W51" s="1108"/>
      <c r="X51" s="1108"/>
      <c r="Y51" s="1108"/>
      <c r="Z51" s="1108"/>
      <c r="AA51" s="1108"/>
      <c r="AB51" s="1108"/>
      <c r="AC51" s="1108"/>
      <c r="AD51" s="1108"/>
      <c r="AE51" s="1108"/>
      <c r="AF51" s="1108"/>
      <c r="AG51" s="1108"/>
    </row>
    <row r="52" spans="1:33" ht="15" customHeight="1">
      <c r="A52" s="1010" t="s">
        <v>521</v>
      </c>
      <c r="B52" s="1011"/>
      <c r="C52" s="1109" t="s">
        <v>754</v>
      </c>
      <c r="D52" s="1109"/>
      <c r="E52" s="1109"/>
      <c r="F52" s="1109"/>
      <c r="G52" s="1109"/>
      <c r="H52" s="1109"/>
      <c r="I52" s="1109"/>
      <c r="J52" s="1109"/>
      <c r="K52" s="1109"/>
      <c r="L52" s="1109"/>
      <c r="M52" s="1109"/>
      <c r="N52" s="1109"/>
      <c r="O52" s="1109"/>
      <c r="P52" s="1109"/>
      <c r="Q52" s="1109"/>
      <c r="R52" s="1109"/>
      <c r="S52" s="1109"/>
      <c r="T52" s="1109"/>
      <c r="U52" s="1109"/>
      <c r="V52" s="1109"/>
      <c r="W52" s="1109"/>
      <c r="X52" s="1109"/>
      <c r="Y52" s="1109"/>
      <c r="Z52" s="1109"/>
      <c r="AA52" s="1109"/>
      <c r="AB52" s="1109"/>
      <c r="AC52" s="1109"/>
      <c r="AD52" s="1109"/>
      <c r="AE52" s="1109"/>
      <c r="AF52" s="1109"/>
      <c r="AG52" s="1109"/>
    </row>
    <row r="53" spans="1:33" ht="15" customHeight="1">
      <c r="A53" s="1012"/>
      <c r="B53" s="1013"/>
      <c r="C53" s="1109"/>
      <c r="D53" s="1109"/>
      <c r="E53" s="1109"/>
      <c r="F53" s="1109"/>
      <c r="G53" s="1109"/>
      <c r="H53" s="1109"/>
      <c r="I53" s="1109"/>
      <c r="J53" s="1109"/>
      <c r="K53" s="1109"/>
      <c r="L53" s="1109"/>
      <c r="M53" s="1109"/>
      <c r="N53" s="1109"/>
      <c r="O53" s="1109"/>
      <c r="P53" s="1109"/>
      <c r="Q53" s="1109"/>
      <c r="R53" s="1109"/>
      <c r="S53" s="1109"/>
      <c r="T53" s="1109"/>
      <c r="U53" s="1109"/>
      <c r="V53" s="1109"/>
      <c r="W53" s="1109"/>
      <c r="X53" s="1109"/>
      <c r="Y53" s="1109"/>
      <c r="Z53" s="1109"/>
      <c r="AA53" s="1109"/>
      <c r="AB53" s="1109"/>
      <c r="AC53" s="1109"/>
      <c r="AD53" s="1109"/>
      <c r="AE53" s="1109"/>
      <c r="AF53" s="1109"/>
      <c r="AG53" s="1109"/>
    </row>
    <row r="54" spans="1:33" ht="15" customHeight="1">
      <c r="A54" s="1012"/>
      <c r="B54" s="1013"/>
      <c r="C54" s="1109"/>
      <c r="D54" s="1109"/>
      <c r="E54" s="1109"/>
      <c r="F54" s="1109"/>
      <c r="G54" s="1109"/>
      <c r="H54" s="1109"/>
      <c r="I54" s="1109"/>
      <c r="J54" s="1109"/>
      <c r="K54" s="1109"/>
      <c r="L54" s="1109"/>
      <c r="M54" s="1109"/>
      <c r="N54" s="1109"/>
      <c r="O54" s="1109"/>
      <c r="P54" s="1109"/>
      <c r="Q54" s="1109"/>
      <c r="R54" s="1109"/>
      <c r="S54" s="1109"/>
      <c r="T54" s="1109"/>
      <c r="U54" s="1109"/>
      <c r="V54" s="1109"/>
      <c r="W54" s="1109"/>
      <c r="X54" s="1109"/>
      <c r="Y54" s="1109"/>
      <c r="Z54" s="1109"/>
      <c r="AA54" s="1109"/>
      <c r="AB54" s="1109"/>
      <c r="AC54" s="1109"/>
      <c r="AD54" s="1109"/>
      <c r="AE54" s="1109"/>
      <c r="AF54" s="1109"/>
      <c r="AG54" s="1109"/>
    </row>
    <row r="55" spans="1:33" ht="15" customHeight="1">
      <c r="A55" s="1012"/>
      <c r="B55" s="1013"/>
      <c r="C55" s="1109"/>
      <c r="D55" s="1109"/>
      <c r="E55" s="1109"/>
      <c r="F55" s="1109"/>
      <c r="G55" s="1109"/>
      <c r="H55" s="1109"/>
      <c r="I55" s="1109"/>
      <c r="J55" s="1109"/>
      <c r="K55" s="1109"/>
      <c r="L55" s="1109"/>
      <c r="M55" s="1109"/>
      <c r="N55" s="1109"/>
      <c r="O55" s="1109"/>
      <c r="P55" s="1109"/>
      <c r="Q55" s="1109"/>
      <c r="R55" s="1109"/>
      <c r="S55" s="1109"/>
      <c r="T55" s="1109"/>
      <c r="U55" s="1109"/>
      <c r="V55" s="1109"/>
      <c r="W55" s="1109"/>
      <c r="X55" s="1109"/>
      <c r="Y55" s="1109"/>
      <c r="Z55" s="1109"/>
      <c r="AA55" s="1109"/>
      <c r="AB55" s="1109"/>
      <c r="AC55" s="1109"/>
      <c r="AD55" s="1109"/>
      <c r="AE55" s="1109"/>
      <c r="AF55" s="1109"/>
      <c r="AG55" s="1109"/>
    </row>
    <row r="56" spans="1:33" ht="15" customHeight="1">
      <c r="A56" s="1012"/>
      <c r="B56" s="1013"/>
      <c r="C56" s="1109"/>
      <c r="D56" s="1109"/>
      <c r="E56" s="1109"/>
      <c r="F56" s="1109"/>
      <c r="G56" s="1109"/>
      <c r="H56" s="1109"/>
      <c r="I56" s="1109"/>
      <c r="J56" s="1109"/>
      <c r="K56" s="1109"/>
      <c r="L56" s="1109"/>
      <c r="M56" s="1109"/>
      <c r="N56" s="1109"/>
      <c r="O56" s="1109"/>
      <c r="P56" s="1109"/>
      <c r="Q56" s="1109"/>
      <c r="R56" s="1109"/>
      <c r="S56" s="1109"/>
      <c r="T56" s="1109"/>
      <c r="U56" s="1109"/>
      <c r="V56" s="1109"/>
      <c r="W56" s="1109"/>
      <c r="X56" s="1109"/>
      <c r="Y56" s="1109"/>
      <c r="Z56" s="1109"/>
      <c r="AA56" s="1109"/>
      <c r="AB56" s="1109"/>
      <c r="AC56" s="1109"/>
      <c r="AD56" s="1109"/>
      <c r="AE56" s="1109"/>
      <c r="AF56" s="1109"/>
      <c r="AG56" s="1109"/>
    </row>
    <row r="57" spans="1:33" ht="15" customHeight="1">
      <c r="A57" s="1012"/>
      <c r="B57" s="1013"/>
      <c r="C57" s="1109"/>
      <c r="D57" s="1109"/>
      <c r="E57" s="1109"/>
      <c r="F57" s="1109"/>
      <c r="G57" s="1109"/>
      <c r="H57" s="1109"/>
      <c r="I57" s="1109"/>
      <c r="J57" s="1109"/>
      <c r="K57" s="1109"/>
      <c r="L57" s="1109"/>
      <c r="M57" s="1109"/>
      <c r="N57" s="1109"/>
      <c r="O57" s="1109"/>
      <c r="P57" s="1109"/>
      <c r="Q57" s="1109"/>
      <c r="R57" s="1109"/>
      <c r="S57" s="1109"/>
      <c r="T57" s="1109"/>
      <c r="U57" s="1109"/>
      <c r="V57" s="1109"/>
      <c r="W57" s="1109"/>
      <c r="X57" s="1109"/>
      <c r="Y57" s="1109"/>
      <c r="Z57" s="1109"/>
      <c r="AA57" s="1109"/>
      <c r="AB57" s="1109"/>
      <c r="AC57" s="1109"/>
      <c r="AD57" s="1109"/>
      <c r="AE57" s="1109"/>
      <c r="AF57" s="1109"/>
      <c r="AG57" s="1109"/>
    </row>
    <row r="58" spans="1:33" ht="5.25" customHeight="1">
      <c r="A58" s="1012"/>
      <c r="B58" s="1013"/>
      <c r="C58" s="1109"/>
      <c r="D58" s="1109"/>
      <c r="E58" s="1109"/>
      <c r="F58" s="1109"/>
      <c r="G58" s="1109"/>
      <c r="H58" s="1109"/>
      <c r="I58" s="1109"/>
      <c r="J58" s="1109"/>
      <c r="K58" s="1109"/>
      <c r="L58" s="1109"/>
      <c r="M58" s="1109"/>
      <c r="N58" s="1109"/>
      <c r="O58" s="1109"/>
      <c r="P58" s="1109"/>
      <c r="Q58" s="1109"/>
      <c r="R58" s="1109"/>
      <c r="S58" s="1109"/>
      <c r="T58" s="1109"/>
      <c r="U58" s="1109"/>
      <c r="V58" s="1109"/>
      <c r="W58" s="1109"/>
      <c r="X58" s="1109"/>
      <c r="Y58" s="1109"/>
      <c r="Z58" s="1109"/>
      <c r="AA58" s="1109"/>
      <c r="AB58" s="1109"/>
      <c r="AC58" s="1109"/>
      <c r="AD58" s="1109"/>
      <c r="AE58" s="1109"/>
      <c r="AF58" s="1109"/>
      <c r="AG58" s="1109"/>
    </row>
    <row r="59" spans="1:33" ht="15" hidden="1" customHeight="1">
      <c r="A59" s="1012"/>
      <c r="B59" s="1013"/>
      <c r="C59" s="1109"/>
      <c r="D59" s="1109"/>
      <c r="E59" s="1109"/>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row>
    <row r="60" spans="1:33" ht="4.5" hidden="1" customHeight="1">
      <c r="A60" s="1012"/>
      <c r="B60" s="1013"/>
      <c r="C60" s="1109"/>
      <c r="D60" s="1109"/>
      <c r="E60" s="1109"/>
      <c r="F60" s="1109"/>
      <c r="G60" s="1109"/>
      <c r="H60" s="1109"/>
      <c r="I60" s="1109"/>
      <c r="J60" s="1109"/>
      <c r="K60" s="1109"/>
      <c r="L60" s="1109"/>
      <c r="M60" s="1109"/>
      <c r="N60" s="1109"/>
      <c r="O60" s="1109"/>
      <c r="P60" s="1109"/>
      <c r="Q60" s="1109"/>
      <c r="R60" s="1109"/>
      <c r="S60" s="1109"/>
      <c r="T60" s="1109"/>
      <c r="U60" s="1109"/>
      <c r="V60" s="1109"/>
      <c r="W60" s="1109"/>
      <c r="X60" s="1109"/>
      <c r="Y60" s="1109"/>
      <c r="Z60" s="1109"/>
      <c r="AA60" s="1109"/>
      <c r="AB60" s="1109"/>
      <c r="AC60" s="1109"/>
      <c r="AD60" s="1109"/>
      <c r="AE60" s="1109"/>
      <c r="AF60" s="1109"/>
      <c r="AG60" s="1109"/>
    </row>
    <row r="61" spans="1:33" ht="15" hidden="1" customHeight="1">
      <c r="A61" s="1012"/>
      <c r="B61" s="1013"/>
      <c r="C61" s="1109"/>
      <c r="D61" s="1109"/>
      <c r="E61" s="1109"/>
      <c r="F61" s="1109"/>
      <c r="G61" s="1109"/>
      <c r="H61" s="1109"/>
      <c r="I61" s="1109"/>
      <c r="J61" s="1109"/>
      <c r="K61" s="1109"/>
      <c r="L61" s="1109"/>
      <c r="M61" s="1109"/>
      <c r="N61" s="1109"/>
      <c r="O61" s="1109"/>
      <c r="P61" s="1109"/>
      <c r="Q61" s="1109"/>
      <c r="R61" s="1109"/>
      <c r="S61" s="1109"/>
      <c r="T61" s="1109"/>
      <c r="U61" s="1109"/>
      <c r="V61" s="1109"/>
      <c r="W61" s="1109"/>
      <c r="X61" s="1109"/>
      <c r="Y61" s="1109"/>
      <c r="Z61" s="1109"/>
      <c r="AA61" s="1109"/>
      <c r="AB61" s="1109"/>
      <c r="AC61" s="1109"/>
      <c r="AD61" s="1109"/>
      <c r="AE61" s="1109"/>
      <c r="AF61" s="1109"/>
      <c r="AG61" s="1109"/>
    </row>
    <row r="62" spans="1:33" ht="5.25" hidden="1" customHeight="1">
      <c r="A62" s="1012"/>
      <c r="B62" s="1013"/>
      <c r="C62" s="1109"/>
      <c r="D62" s="1109"/>
      <c r="E62" s="1109"/>
      <c r="F62" s="1109"/>
      <c r="G62" s="1109"/>
      <c r="H62" s="1109"/>
      <c r="I62" s="1109"/>
      <c r="J62" s="1109"/>
      <c r="K62" s="1109"/>
      <c r="L62" s="1109"/>
      <c r="M62" s="1109"/>
      <c r="N62" s="1109"/>
      <c r="O62" s="1109"/>
      <c r="P62" s="1109"/>
      <c r="Q62" s="1109"/>
      <c r="R62" s="1109"/>
      <c r="S62" s="1109"/>
      <c r="T62" s="1109"/>
      <c r="U62" s="1109"/>
      <c r="V62" s="1109"/>
      <c r="W62" s="1109"/>
      <c r="X62" s="1109"/>
      <c r="Y62" s="1109"/>
      <c r="Z62" s="1109"/>
      <c r="AA62" s="1109"/>
      <c r="AB62" s="1109"/>
      <c r="AC62" s="1109"/>
      <c r="AD62" s="1109"/>
      <c r="AE62" s="1109"/>
      <c r="AF62" s="1109"/>
      <c r="AG62" s="1109"/>
    </row>
    <row r="63" spans="1:33" ht="15" hidden="1" customHeight="1">
      <c r="A63" s="1012"/>
      <c r="B63" s="1013"/>
      <c r="C63" s="1109"/>
      <c r="D63" s="1109"/>
      <c r="E63" s="1109"/>
      <c r="F63" s="1109"/>
      <c r="G63" s="1109"/>
      <c r="H63" s="1109"/>
      <c r="I63" s="1109"/>
      <c r="J63" s="1109"/>
      <c r="K63" s="1109"/>
      <c r="L63" s="1109"/>
      <c r="M63" s="1109"/>
      <c r="N63" s="1109"/>
      <c r="O63" s="1109"/>
      <c r="P63" s="1109"/>
      <c r="Q63" s="1109"/>
      <c r="R63" s="1109"/>
      <c r="S63" s="1109"/>
      <c r="T63" s="1109"/>
      <c r="U63" s="1109"/>
      <c r="V63" s="1109"/>
      <c r="W63" s="1109"/>
      <c r="X63" s="1109"/>
      <c r="Y63" s="1109"/>
      <c r="Z63" s="1109"/>
      <c r="AA63" s="1109"/>
      <c r="AB63" s="1109"/>
      <c r="AC63" s="1109"/>
      <c r="AD63" s="1109"/>
      <c r="AE63" s="1109"/>
      <c r="AF63" s="1109"/>
      <c r="AG63" s="1109"/>
    </row>
    <row r="64" spans="1:33" ht="15" hidden="1" customHeight="1">
      <c r="A64" s="1012"/>
      <c r="B64" s="1013"/>
      <c r="C64" s="1109"/>
      <c r="D64" s="1109"/>
      <c r="E64" s="1109"/>
      <c r="F64" s="1109"/>
      <c r="G64" s="1109"/>
      <c r="H64" s="1109"/>
      <c r="I64" s="1109"/>
      <c r="J64" s="1109"/>
      <c r="K64" s="1109"/>
      <c r="L64" s="1109"/>
      <c r="M64" s="1109"/>
      <c r="N64" s="1109"/>
      <c r="O64" s="1109"/>
      <c r="P64" s="1109"/>
      <c r="Q64" s="1109"/>
      <c r="R64" s="1109"/>
      <c r="S64" s="1109"/>
      <c r="T64" s="1109"/>
      <c r="U64" s="1109"/>
      <c r="V64" s="1109"/>
      <c r="W64" s="1109"/>
      <c r="X64" s="1109"/>
      <c r="Y64" s="1109"/>
      <c r="Z64" s="1109"/>
      <c r="AA64" s="1109"/>
      <c r="AB64" s="1109"/>
      <c r="AC64" s="1109"/>
      <c r="AD64" s="1109"/>
      <c r="AE64" s="1109"/>
      <c r="AF64" s="1109"/>
      <c r="AG64" s="1109"/>
    </row>
    <row r="65" spans="1:33" ht="15" hidden="1" customHeight="1">
      <c r="A65" s="1012"/>
      <c r="B65" s="1013"/>
      <c r="C65" s="1109"/>
      <c r="D65" s="1109"/>
      <c r="E65" s="1109"/>
      <c r="F65" s="1109"/>
      <c r="G65" s="1109"/>
      <c r="H65" s="1109"/>
      <c r="I65" s="1109"/>
      <c r="J65" s="1109"/>
      <c r="K65" s="1109"/>
      <c r="L65" s="1109"/>
      <c r="M65" s="1109"/>
      <c r="N65" s="1109"/>
      <c r="O65" s="1109"/>
      <c r="P65" s="1109"/>
      <c r="Q65" s="1109"/>
      <c r="R65" s="1109"/>
      <c r="S65" s="1109"/>
      <c r="T65" s="1109"/>
      <c r="U65" s="1109"/>
      <c r="V65" s="1109"/>
      <c r="W65" s="1109"/>
      <c r="X65" s="1109"/>
      <c r="Y65" s="1109"/>
      <c r="Z65" s="1109"/>
      <c r="AA65" s="1109"/>
      <c r="AB65" s="1109"/>
      <c r="AC65" s="1109"/>
      <c r="AD65" s="1109"/>
      <c r="AE65" s="1109"/>
      <c r="AF65" s="1109"/>
      <c r="AG65" s="1109"/>
    </row>
    <row r="66" spans="1:33" ht="15" hidden="1" customHeight="1">
      <c r="A66" s="1012"/>
      <c r="B66" s="1013"/>
      <c r="C66" s="1109"/>
      <c r="D66" s="1109"/>
      <c r="E66" s="1109"/>
      <c r="F66" s="1109"/>
      <c r="G66" s="1109"/>
      <c r="H66" s="1109"/>
      <c r="I66" s="1109"/>
      <c r="J66" s="1109"/>
      <c r="K66" s="1109"/>
      <c r="L66" s="1109"/>
      <c r="M66" s="1109"/>
      <c r="N66" s="1109"/>
      <c r="O66" s="1109"/>
      <c r="P66" s="1109"/>
      <c r="Q66" s="1109"/>
      <c r="R66" s="1109"/>
      <c r="S66" s="1109"/>
      <c r="T66" s="1109"/>
      <c r="U66" s="1109"/>
      <c r="V66" s="1109"/>
      <c r="W66" s="1109"/>
      <c r="X66" s="1109"/>
      <c r="Y66" s="1109"/>
      <c r="Z66" s="1109"/>
      <c r="AA66" s="1109"/>
      <c r="AB66" s="1109"/>
      <c r="AC66" s="1109"/>
      <c r="AD66" s="1109"/>
      <c r="AE66" s="1109"/>
      <c r="AF66" s="1109"/>
      <c r="AG66" s="1109"/>
    </row>
    <row r="67" spans="1:33" ht="15" hidden="1" customHeight="1">
      <c r="A67" s="1012"/>
      <c r="B67" s="1013"/>
      <c r="C67" s="1109"/>
      <c r="D67" s="1109"/>
      <c r="E67" s="1109"/>
      <c r="F67" s="1109"/>
      <c r="G67" s="1109"/>
      <c r="H67" s="1109"/>
      <c r="I67" s="1109"/>
      <c r="J67" s="1109"/>
      <c r="K67" s="1109"/>
      <c r="L67" s="1109"/>
      <c r="M67" s="1109"/>
      <c r="N67" s="1109"/>
      <c r="O67" s="1109"/>
      <c r="P67" s="1109"/>
      <c r="Q67" s="1109"/>
      <c r="R67" s="1109"/>
      <c r="S67" s="1109"/>
      <c r="T67" s="1109"/>
      <c r="U67" s="1109"/>
      <c r="V67" s="1109"/>
      <c r="W67" s="1109"/>
      <c r="X67" s="1109"/>
      <c r="Y67" s="1109"/>
      <c r="Z67" s="1109"/>
      <c r="AA67" s="1109"/>
      <c r="AB67" s="1109"/>
      <c r="AC67" s="1109"/>
      <c r="AD67" s="1109"/>
      <c r="AE67" s="1109"/>
      <c r="AF67" s="1109"/>
      <c r="AG67" s="1109"/>
    </row>
    <row r="68" spans="1:33" ht="15" hidden="1" customHeight="1">
      <c r="A68" s="1012"/>
      <c r="B68" s="1013"/>
      <c r="C68" s="1109"/>
      <c r="D68" s="1109"/>
      <c r="E68" s="1109"/>
      <c r="F68" s="1109"/>
      <c r="G68" s="1109"/>
      <c r="H68" s="1109"/>
      <c r="I68" s="1109"/>
      <c r="J68" s="1109"/>
      <c r="K68" s="1109"/>
      <c r="L68" s="1109"/>
      <c r="M68" s="1109"/>
      <c r="N68" s="1109"/>
      <c r="O68" s="1109"/>
      <c r="P68" s="1109"/>
      <c r="Q68" s="1109"/>
      <c r="R68" s="1109"/>
      <c r="S68" s="1109"/>
      <c r="T68" s="1109"/>
      <c r="U68" s="1109"/>
      <c r="V68" s="1109"/>
      <c r="W68" s="1109"/>
      <c r="X68" s="1109"/>
      <c r="Y68" s="1109"/>
      <c r="Z68" s="1109"/>
      <c r="AA68" s="1109"/>
      <c r="AB68" s="1109"/>
      <c r="AC68" s="1109"/>
      <c r="AD68" s="1109"/>
      <c r="AE68" s="1109"/>
      <c r="AF68" s="1109"/>
      <c r="AG68" s="1109"/>
    </row>
    <row r="69" spans="1:33" ht="15" hidden="1" customHeight="1">
      <c r="A69" s="1014"/>
      <c r="B69" s="1015"/>
      <c r="C69" s="1109"/>
      <c r="D69" s="1109"/>
      <c r="E69" s="1109"/>
      <c r="F69" s="1109"/>
      <c r="G69" s="1109"/>
      <c r="H69" s="1109"/>
      <c r="I69" s="1109"/>
      <c r="J69" s="1109"/>
      <c r="K69" s="1109"/>
      <c r="L69" s="1109"/>
      <c r="M69" s="1109"/>
      <c r="N69" s="1109"/>
      <c r="O69" s="1109"/>
      <c r="P69" s="1109"/>
      <c r="Q69" s="1109"/>
      <c r="R69" s="1109"/>
      <c r="S69" s="1109"/>
      <c r="T69" s="1109"/>
      <c r="U69" s="1109"/>
      <c r="V69" s="1109"/>
      <c r="W69" s="1109"/>
      <c r="X69" s="1109"/>
      <c r="Y69" s="1109"/>
      <c r="Z69" s="1109"/>
      <c r="AA69" s="1109"/>
      <c r="AB69" s="1109"/>
      <c r="AC69" s="1109"/>
      <c r="AD69" s="1109"/>
      <c r="AE69" s="1109"/>
      <c r="AF69" s="1109"/>
      <c r="AG69" s="1109"/>
    </row>
    <row r="70" spans="1:33" ht="15" customHeight="1">
      <c r="A70" s="1058" t="s">
        <v>520</v>
      </c>
      <c r="B70" s="1058"/>
      <c r="C70" s="1109" t="s">
        <v>755</v>
      </c>
      <c r="D70" s="1109"/>
      <c r="E70" s="1109"/>
      <c r="F70" s="1109"/>
      <c r="G70" s="1109"/>
      <c r="H70" s="1109"/>
      <c r="I70" s="1109"/>
      <c r="J70" s="1109"/>
      <c r="K70" s="1109"/>
      <c r="L70" s="1109"/>
      <c r="M70" s="1109"/>
      <c r="N70" s="1109"/>
      <c r="O70" s="1109"/>
      <c r="P70" s="1109"/>
      <c r="Q70" s="1109"/>
      <c r="R70" s="1109"/>
      <c r="S70" s="1109"/>
      <c r="T70" s="1109"/>
      <c r="U70" s="1109"/>
      <c r="V70" s="1109"/>
      <c r="W70" s="1109"/>
      <c r="X70" s="1109"/>
      <c r="Y70" s="1109"/>
      <c r="Z70" s="1109"/>
      <c r="AA70" s="1109"/>
      <c r="AB70" s="1109"/>
      <c r="AC70" s="1109"/>
      <c r="AD70" s="1109"/>
      <c r="AE70" s="1109"/>
      <c r="AF70" s="1109"/>
      <c r="AG70" s="1109"/>
    </row>
    <row r="71" spans="1:33" ht="15" customHeight="1">
      <c r="A71" s="1058"/>
      <c r="B71" s="1058"/>
      <c r="C71" s="1109"/>
      <c r="D71" s="1109"/>
      <c r="E71" s="1109"/>
      <c r="F71" s="1109"/>
      <c r="G71" s="1109"/>
      <c r="H71" s="1109"/>
      <c r="I71" s="1109"/>
      <c r="J71" s="1109"/>
      <c r="K71" s="1109"/>
      <c r="L71" s="1109"/>
      <c r="M71" s="1109"/>
      <c r="N71" s="1109"/>
      <c r="O71" s="1109"/>
      <c r="P71" s="1109"/>
      <c r="Q71" s="1109"/>
      <c r="R71" s="1109"/>
      <c r="S71" s="1109"/>
      <c r="T71" s="1109"/>
      <c r="U71" s="1109"/>
      <c r="V71" s="1109"/>
      <c r="W71" s="1109"/>
      <c r="X71" s="1109"/>
      <c r="Y71" s="1109"/>
      <c r="Z71" s="1109"/>
      <c r="AA71" s="1109"/>
      <c r="AB71" s="1109"/>
      <c r="AC71" s="1109"/>
      <c r="AD71" s="1109"/>
      <c r="AE71" s="1109"/>
      <c r="AF71" s="1109"/>
      <c r="AG71" s="1109"/>
    </row>
    <row r="72" spans="1:33" ht="15" customHeight="1">
      <c r="A72" s="1058"/>
      <c r="B72" s="1058"/>
      <c r="C72" s="1109"/>
      <c r="D72" s="1109"/>
      <c r="E72" s="1109"/>
      <c r="F72" s="1109"/>
      <c r="G72" s="1109"/>
      <c r="H72" s="1109"/>
      <c r="I72" s="1109"/>
      <c r="J72" s="1109"/>
      <c r="K72" s="1109"/>
      <c r="L72" s="1109"/>
      <c r="M72" s="1109"/>
      <c r="N72" s="1109"/>
      <c r="O72" s="1109"/>
      <c r="P72" s="1109"/>
      <c r="Q72" s="1109"/>
      <c r="R72" s="1109"/>
      <c r="S72" s="1109"/>
      <c r="T72" s="1109"/>
      <c r="U72" s="1109"/>
      <c r="V72" s="1109"/>
      <c r="W72" s="1109"/>
      <c r="X72" s="1109"/>
      <c r="Y72" s="1109"/>
      <c r="Z72" s="1109"/>
      <c r="AA72" s="1109"/>
      <c r="AB72" s="1109"/>
      <c r="AC72" s="1109"/>
      <c r="AD72" s="1109"/>
      <c r="AE72" s="1109"/>
      <c r="AF72" s="1109"/>
      <c r="AG72" s="1109"/>
    </row>
    <row r="73" spans="1:33" ht="15" customHeight="1">
      <c r="A73" s="1058"/>
      <c r="B73" s="1058"/>
      <c r="C73" s="1109"/>
      <c r="D73" s="1109"/>
      <c r="E73" s="1109"/>
      <c r="F73" s="1109"/>
      <c r="G73" s="1109"/>
      <c r="H73" s="1109"/>
      <c r="I73" s="1109"/>
      <c r="J73" s="1109"/>
      <c r="K73" s="1109"/>
      <c r="L73" s="1109"/>
      <c r="M73" s="1109"/>
      <c r="N73" s="1109"/>
      <c r="O73" s="1109"/>
      <c r="P73" s="1109"/>
      <c r="Q73" s="1109"/>
      <c r="R73" s="1109"/>
      <c r="S73" s="1109"/>
      <c r="T73" s="1109"/>
      <c r="U73" s="1109"/>
      <c r="V73" s="1109"/>
      <c r="W73" s="1109"/>
      <c r="X73" s="1109"/>
      <c r="Y73" s="1109"/>
      <c r="Z73" s="1109"/>
      <c r="AA73" s="1109"/>
      <c r="AB73" s="1109"/>
      <c r="AC73" s="1109"/>
      <c r="AD73" s="1109"/>
      <c r="AE73" s="1109"/>
      <c r="AF73" s="1109"/>
      <c r="AG73" s="1109"/>
    </row>
    <row r="74" spans="1:33" ht="15" customHeight="1">
      <c r="A74" s="1058"/>
      <c r="B74" s="1058"/>
      <c r="C74" s="1109"/>
      <c r="D74" s="1109"/>
      <c r="E74" s="1109"/>
      <c r="F74" s="1109"/>
      <c r="G74" s="1109"/>
      <c r="H74" s="1109"/>
      <c r="I74" s="1109"/>
      <c r="J74" s="1109"/>
      <c r="K74" s="1109"/>
      <c r="L74" s="1109"/>
      <c r="M74" s="1109"/>
      <c r="N74" s="1109"/>
      <c r="O74" s="1109"/>
      <c r="P74" s="1109"/>
      <c r="Q74" s="1109"/>
      <c r="R74" s="1109"/>
      <c r="S74" s="1109"/>
      <c r="T74" s="1109"/>
      <c r="U74" s="1109"/>
      <c r="V74" s="1109"/>
      <c r="W74" s="1109"/>
      <c r="X74" s="1109"/>
      <c r="Y74" s="1109"/>
      <c r="Z74" s="1109"/>
      <c r="AA74" s="1109"/>
      <c r="AB74" s="1109"/>
      <c r="AC74" s="1109"/>
      <c r="AD74" s="1109"/>
      <c r="AE74" s="1109"/>
      <c r="AF74" s="1109"/>
      <c r="AG74" s="1109"/>
    </row>
    <row r="75" spans="1:33" ht="15" customHeight="1">
      <c r="A75" s="1058"/>
      <c r="B75" s="1058"/>
      <c r="C75" s="1109"/>
      <c r="D75" s="1109"/>
      <c r="E75" s="1109"/>
      <c r="F75" s="1109"/>
      <c r="G75" s="1109"/>
      <c r="H75" s="1109"/>
      <c r="I75" s="1109"/>
      <c r="J75" s="1109"/>
      <c r="K75" s="1109"/>
      <c r="L75" s="1109"/>
      <c r="M75" s="1109"/>
      <c r="N75" s="1109"/>
      <c r="O75" s="1109"/>
      <c r="P75" s="1109"/>
      <c r="Q75" s="1109"/>
      <c r="R75" s="1109"/>
      <c r="S75" s="1109"/>
      <c r="T75" s="1109"/>
      <c r="U75" s="1109"/>
      <c r="V75" s="1109"/>
      <c r="W75" s="1109"/>
      <c r="X75" s="1109"/>
      <c r="Y75" s="1109"/>
      <c r="Z75" s="1109"/>
      <c r="AA75" s="1109"/>
      <c r="AB75" s="1109"/>
      <c r="AC75" s="1109"/>
      <c r="AD75" s="1109"/>
      <c r="AE75" s="1109"/>
      <c r="AF75" s="1109"/>
      <c r="AG75" s="1109"/>
    </row>
    <row r="76" spans="1:33" ht="15" customHeight="1">
      <c r="A76" s="1058"/>
      <c r="B76" s="1058"/>
      <c r="C76" s="1109"/>
      <c r="D76" s="1109"/>
      <c r="E76" s="1109"/>
      <c r="F76" s="1109"/>
      <c r="G76" s="1109"/>
      <c r="H76" s="1109"/>
      <c r="I76" s="1109"/>
      <c r="J76" s="1109"/>
      <c r="K76" s="1109"/>
      <c r="L76" s="1109"/>
      <c r="M76" s="1109"/>
      <c r="N76" s="1109"/>
      <c r="O76" s="1109"/>
      <c r="P76" s="1109"/>
      <c r="Q76" s="1109"/>
      <c r="R76" s="1109"/>
      <c r="S76" s="1109"/>
      <c r="T76" s="1109"/>
      <c r="U76" s="1109"/>
      <c r="V76" s="1109"/>
      <c r="W76" s="1109"/>
      <c r="X76" s="1109"/>
      <c r="Y76" s="1109"/>
      <c r="Z76" s="1109"/>
      <c r="AA76" s="1109"/>
      <c r="AB76" s="1109"/>
      <c r="AC76" s="1109"/>
      <c r="AD76" s="1109"/>
      <c r="AE76" s="1109"/>
      <c r="AF76" s="1109"/>
      <c r="AG76" s="1109"/>
    </row>
    <row r="77" spans="1:33" ht="15" hidden="1" customHeight="1">
      <c r="A77" s="1058"/>
      <c r="B77" s="1058"/>
      <c r="C77" s="1109"/>
      <c r="D77" s="1109"/>
      <c r="E77" s="1109"/>
      <c r="F77" s="1109"/>
      <c r="G77" s="1109"/>
      <c r="H77" s="1109"/>
      <c r="I77" s="1109"/>
      <c r="J77" s="1109"/>
      <c r="K77" s="1109"/>
      <c r="L77" s="1109"/>
      <c r="M77" s="1109"/>
      <c r="N77" s="1109"/>
      <c r="O77" s="1109"/>
      <c r="P77" s="1109"/>
      <c r="Q77" s="1109"/>
      <c r="R77" s="1109"/>
      <c r="S77" s="1109"/>
      <c r="T77" s="1109"/>
      <c r="U77" s="1109"/>
      <c r="V77" s="1109"/>
      <c r="W77" s="1109"/>
      <c r="X77" s="1109"/>
      <c r="Y77" s="1109"/>
      <c r="Z77" s="1109"/>
      <c r="AA77" s="1109"/>
      <c r="AB77" s="1109"/>
      <c r="AC77" s="1109"/>
      <c r="AD77" s="1109"/>
      <c r="AE77" s="1109"/>
      <c r="AF77" s="1109"/>
      <c r="AG77" s="1109"/>
    </row>
    <row r="78" spans="1:33" ht="15" hidden="1" customHeight="1">
      <c r="A78" s="1058"/>
      <c r="B78" s="1058"/>
      <c r="C78" s="1109"/>
      <c r="D78" s="1109"/>
      <c r="E78" s="1109"/>
      <c r="F78" s="1109"/>
      <c r="G78" s="1109"/>
      <c r="H78" s="1109"/>
      <c r="I78" s="1109"/>
      <c r="J78" s="1109"/>
      <c r="K78" s="1109"/>
      <c r="L78" s="1109"/>
      <c r="M78" s="1109"/>
      <c r="N78" s="1109"/>
      <c r="O78" s="1109"/>
      <c r="P78" s="1109"/>
      <c r="Q78" s="1109"/>
      <c r="R78" s="1109"/>
      <c r="S78" s="1109"/>
      <c r="T78" s="1109"/>
      <c r="U78" s="1109"/>
      <c r="V78" s="1109"/>
      <c r="W78" s="1109"/>
      <c r="X78" s="1109"/>
      <c r="Y78" s="1109"/>
      <c r="Z78" s="1109"/>
      <c r="AA78" s="1109"/>
      <c r="AB78" s="1109"/>
      <c r="AC78" s="1109"/>
      <c r="AD78" s="1109"/>
      <c r="AE78" s="1109"/>
      <c r="AF78" s="1109"/>
      <c r="AG78" s="1109"/>
    </row>
    <row r="79" spans="1:33" ht="15" hidden="1" customHeight="1">
      <c r="A79" s="1058"/>
      <c r="B79" s="1058"/>
      <c r="C79" s="1109"/>
      <c r="D79" s="1109"/>
      <c r="E79" s="1109"/>
      <c r="F79" s="1109"/>
      <c r="G79" s="1109"/>
      <c r="H79" s="1109"/>
      <c r="I79" s="1109"/>
      <c r="J79" s="1109"/>
      <c r="K79" s="1109"/>
      <c r="L79" s="1109"/>
      <c r="M79" s="1109"/>
      <c r="N79" s="1109"/>
      <c r="O79" s="1109"/>
      <c r="P79" s="1109"/>
      <c r="Q79" s="1109"/>
      <c r="R79" s="1109"/>
      <c r="S79" s="1109"/>
      <c r="T79" s="1109"/>
      <c r="U79" s="1109"/>
      <c r="V79" s="1109"/>
      <c r="W79" s="1109"/>
      <c r="X79" s="1109"/>
      <c r="Y79" s="1109"/>
      <c r="Z79" s="1109"/>
      <c r="AA79" s="1109"/>
      <c r="AB79" s="1109"/>
      <c r="AC79" s="1109"/>
      <c r="AD79" s="1109"/>
      <c r="AE79" s="1109"/>
      <c r="AF79" s="1109"/>
      <c r="AG79" s="1109"/>
    </row>
    <row r="80" spans="1:33" ht="15" hidden="1" customHeight="1">
      <c r="A80" s="1058"/>
      <c r="B80" s="1058"/>
      <c r="C80" s="1109"/>
      <c r="D80" s="1109"/>
      <c r="E80" s="1109"/>
      <c r="F80" s="1109"/>
      <c r="G80" s="1109"/>
      <c r="H80" s="1109"/>
      <c r="I80" s="1109"/>
      <c r="J80" s="1109"/>
      <c r="K80" s="1109"/>
      <c r="L80" s="1109"/>
      <c r="M80" s="1109"/>
      <c r="N80" s="1109"/>
      <c r="O80" s="1109"/>
      <c r="P80" s="1109"/>
      <c r="Q80" s="1109"/>
      <c r="R80" s="1109"/>
      <c r="S80" s="1109"/>
      <c r="T80" s="1109"/>
      <c r="U80" s="1109"/>
      <c r="V80" s="1109"/>
      <c r="W80" s="1109"/>
      <c r="X80" s="1109"/>
      <c r="Y80" s="1109"/>
      <c r="Z80" s="1109"/>
      <c r="AA80" s="1109"/>
      <c r="AB80" s="1109"/>
      <c r="AC80" s="1109"/>
      <c r="AD80" s="1109"/>
      <c r="AE80" s="1109"/>
      <c r="AF80" s="1109"/>
      <c r="AG80" s="1109"/>
    </row>
    <row r="81" spans="1:33" ht="15" hidden="1" customHeight="1">
      <c r="A81" s="1058"/>
      <c r="B81" s="1058"/>
      <c r="C81" s="1109"/>
      <c r="D81" s="1109"/>
      <c r="E81" s="1109"/>
      <c r="F81" s="1109"/>
      <c r="G81" s="1109"/>
      <c r="H81" s="1109"/>
      <c r="I81" s="1109"/>
      <c r="J81" s="1109"/>
      <c r="K81" s="1109"/>
      <c r="L81" s="1109"/>
      <c r="M81" s="1109"/>
      <c r="N81" s="1109"/>
      <c r="O81" s="1109"/>
      <c r="P81" s="1109"/>
      <c r="Q81" s="1109"/>
      <c r="R81" s="1109"/>
      <c r="S81" s="1109"/>
      <c r="T81" s="1109"/>
      <c r="U81" s="1109"/>
      <c r="V81" s="1109"/>
      <c r="W81" s="1109"/>
      <c r="X81" s="1109"/>
      <c r="Y81" s="1109"/>
      <c r="Z81" s="1109"/>
      <c r="AA81" s="1109"/>
      <c r="AB81" s="1109"/>
      <c r="AC81" s="1109"/>
      <c r="AD81" s="1109"/>
      <c r="AE81" s="1109"/>
      <c r="AF81" s="1109"/>
      <c r="AG81" s="1109"/>
    </row>
    <row r="82" spans="1:33" ht="15" hidden="1" customHeight="1">
      <c r="A82" s="1058"/>
      <c r="B82" s="1058"/>
      <c r="C82" s="1109"/>
      <c r="D82" s="1109"/>
      <c r="E82" s="1109"/>
      <c r="F82" s="1109"/>
      <c r="G82" s="1109"/>
      <c r="H82" s="1109"/>
      <c r="I82" s="1109"/>
      <c r="J82" s="1109"/>
      <c r="K82" s="1109"/>
      <c r="L82" s="1109"/>
      <c r="M82" s="1109"/>
      <c r="N82" s="1109"/>
      <c r="O82" s="1109"/>
      <c r="P82" s="1109"/>
      <c r="Q82" s="1109"/>
      <c r="R82" s="1109"/>
      <c r="S82" s="1109"/>
      <c r="T82" s="1109"/>
      <c r="U82" s="1109"/>
      <c r="V82" s="1109"/>
      <c r="W82" s="1109"/>
      <c r="X82" s="1109"/>
      <c r="Y82" s="1109"/>
      <c r="Z82" s="1109"/>
      <c r="AA82" s="1109"/>
      <c r="AB82" s="1109"/>
      <c r="AC82" s="1109"/>
      <c r="AD82" s="1109"/>
      <c r="AE82" s="1109"/>
      <c r="AF82" s="1109"/>
      <c r="AG82" s="1109"/>
    </row>
    <row r="83" spans="1:33" ht="15" hidden="1" customHeight="1">
      <c r="A83" s="1058"/>
      <c r="B83" s="1058"/>
      <c r="C83" s="1109"/>
      <c r="D83" s="1109"/>
      <c r="E83" s="1109"/>
      <c r="F83" s="1109"/>
      <c r="G83" s="1109"/>
      <c r="H83" s="1109"/>
      <c r="I83" s="1109"/>
      <c r="J83" s="1109"/>
      <c r="K83" s="1109"/>
      <c r="L83" s="1109"/>
      <c r="M83" s="1109"/>
      <c r="N83" s="1109"/>
      <c r="O83" s="1109"/>
      <c r="P83" s="1109"/>
      <c r="Q83" s="1109"/>
      <c r="R83" s="1109"/>
      <c r="S83" s="1109"/>
      <c r="T83" s="1109"/>
      <c r="U83" s="1109"/>
      <c r="V83" s="1109"/>
      <c r="W83" s="1109"/>
      <c r="X83" s="1109"/>
      <c r="Y83" s="1109"/>
      <c r="Z83" s="1109"/>
      <c r="AA83" s="1109"/>
      <c r="AB83" s="1109"/>
      <c r="AC83" s="1109"/>
      <c r="AD83" s="1109"/>
      <c r="AE83" s="1109"/>
      <c r="AF83" s="1109"/>
      <c r="AG83" s="1109"/>
    </row>
    <row r="84" spans="1:33" ht="15" hidden="1" customHeight="1">
      <c r="A84" s="1058"/>
      <c r="B84" s="1058"/>
      <c r="C84" s="1109"/>
      <c r="D84" s="1109"/>
      <c r="E84" s="1109"/>
      <c r="F84" s="1109"/>
      <c r="G84" s="1109"/>
      <c r="H84" s="1109"/>
      <c r="I84" s="1109"/>
      <c r="J84" s="1109"/>
      <c r="K84" s="1109"/>
      <c r="L84" s="1109"/>
      <c r="M84" s="1109"/>
      <c r="N84" s="1109"/>
      <c r="O84" s="1109"/>
      <c r="P84" s="1109"/>
      <c r="Q84" s="1109"/>
      <c r="R84" s="1109"/>
      <c r="S84" s="1109"/>
      <c r="T84" s="1109"/>
      <c r="U84" s="1109"/>
      <c r="V84" s="1109"/>
      <c r="W84" s="1109"/>
      <c r="X84" s="1109"/>
      <c r="Y84" s="1109"/>
      <c r="Z84" s="1109"/>
      <c r="AA84" s="1109"/>
      <c r="AB84" s="1109"/>
      <c r="AC84" s="1109"/>
      <c r="AD84" s="1109"/>
      <c r="AE84" s="1109"/>
      <c r="AF84" s="1109"/>
      <c r="AG84" s="1109"/>
    </row>
    <row r="85" spans="1:33" ht="15" hidden="1" customHeight="1">
      <c r="A85" s="1058"/>
      <c r="B85" s="1058"/>
      <c r="C85" s="1109"/>
      <c r="D85" s="1109"/>
      <c r="E85" s="1109"/>
      <c r="F85" s="1109"/>
      <c r="G85" s="1109"/>
      <c r="H85" s="1109"/>
      <c r="I85" s="1109"/>
      <c r="J85" s="1109"/>
      <c r="K85" s="1109"/>
      <c r="L85" s="1109"/>
      <c r="M85" s="1109"/>
      <c r="N85" s="1109"/>
      <c r="O85" s="1109"/>
      <c r="P85" s="1109"/>
      <c r="Q85" s="1109"/>
      <c r="R85" s="1109"/>
      <c r="S85" s="1109"/>
      <c r="T85" s="1109"/>
      <c r="U85" s="1109"/>
      <c r="V85" s="1109"/>
      <c r="W85" s="1109"/>
      <c r="X85" s="1109"/>
      <c r="Y85" s="1109"/>
      <c r="Z85" s="1109"/>
      <c r="AA85" s="1109"/>
      <c r="AB85" s="1109"/>
      <c r="AC85" s="1109"/>
      <c r="AD85" s="1109"/>
      <c r="AE85" s="1109"/>
      <c r="AF85" s="1109"/>
      <c r="AG85" s="1109"/>
    </row>
    <row r="88" spans="1:33" s="315" customFormat="1">
      <c r="A88" s="1106" t="s">
        <v>256</v>
      </c>
      <c r="B88" s="1106"/>
      <c r="C88" s="1106"/>
      <c r="D88" s="1106"/>
      <c r="E88" s="1106"/>
      <c r="F88" s="1106"/>
      <c r="G88" s="1106"/>
      <c r="H88" s="1106"/>
      <c r="I88" s="1106"/>
      <c r="J88" s="1106"/>
      <c r="K88" s="1106"/>
      <c r="L88" s="1106"/>
      <c r="M88" s="1106"/>
      <c r="N88" s="1106"/>
      <c r="O88" s="1106"/>
      <c r="P88" s="1106"/>
      <c r="Q88" s="1106"/>
      <c r="R88" s="1106"/>
      <c r="S88" s="1106"/>
      <c r="T88" s="1106"/>
      <c r="U88" s="1106"/>
      <c r="V88" s="1106"/>
      <c r="W88" s="1106"/>
      <c r="X88" s="1106"/>
      <c r="Y88" s="1106"/>
      <c r="Z88" s="1106"/>
      <c r="AA88" s="1106"/>
      <c r="AB88" s="1106"/>
      <c r="AC88" s="1106"/>
      <c r="AD88" s="1106"/>
      <c r="AE88" s="1106"/>
      <c r="AF88" s="1106"/>
      <c r="AG88" s="1106"/>
    </row>
    <row r="89" spans="1:33" s="315" customFormat="1">
      <c r="A89" s="1107" t="s">
        <v>519</v>
      </c>
      <c r="B89" s="1107"/>
      <c r="C89" s="1107"/>
      <c r="D89" s="1107"/>
      <c r="E89" s="1107"/>
      <c r="F89" s="1107"/>
      <c r="G89" s="1107"/>
      <c r="H89" s="1107"/>
      <c r="I89" s="1107"/>
      <c r="J89" s="1107"/>
      <c r="K89" s="1107"/>
      <c r="L89" s="1107"/>
      <c r="M89" s="1107"/>
      <c r="N89" s="1107"/>
      <c r="O89" s="1107"/>
      <c r="P89" s="1107"/>
      <c r="Q89" s="1107"/>
      <c r="R89" s="1107"/>
      <c r="S89" s="1107"/>
      <c r="T89" s="1107"/>
      <c r="U89" s="1107"/>
      <c r="V89" s="1107"/>
      <c r="W89" s="1107"/>
      <c r="X89" s="1107"/>
      <c r="Y89" s="1107"/>
      <c r="Z89" s="1107"/>
      <c r="AA89" s="1107"/>
      <c r="AB89" s="1107"/>
      <c r="AC89" s="1107"/>
      <c r="AD89" s="1107"/>
      <c r="AE89" s="1107"/>
      <c r="AF89" s="1107"/>
      <c r="AG89" s="1107"/>
    </row>
  </sheetData>
  <mergeCells count="63">
    <mergeCell ref="A88:AG88"/>
    <mergeCell ref="A89:AG89"/>
    <mergeCell ref="A36:AG36"/>
    <mergeCell ref="A37:B51"/>
    <mergeCell ref="C37:AG51"/>
    <mergeCell ref="A52:B69"/>
    <mergeCell ref="C52:AG69"/>
    <mergeCell ref="A70:B85"/>
    <mergeCell ref="C70:AG85"/>
    <mergeCell ref="Z19:AB19"/>
    <mergeCell ref="E13:F13"/>
    <mergeCell ref="H13:I13"/>
    <mergeCell ref="J13:K13"/>
    <mergeCell ref="A14:K14"/>
    <mergeCell ref="L14:O14"/>
    <mergeCell ref="P14:S14"/>
    <mergeCell ref="T14:W14"/>
    <mergeCell ref="X14:AA14"/>
    <mergeCell ref="AB14:AE14"/>
    <mergeCell ref="Z17:AB17"/>
    <mergeCell ref="Z18:AB18"/>
    <mergeCell ref="A12:A13"/>
    <mergeCell ref="B12:D12"/>
    <mergeCell ref="E12:F12"/>
    <mergeCell ref="H12:I12"/>
    <mergeCell ref="J12:K12"/>
    <mergeCell ref="B13:D13"/>
    <mergeCell ref="A9:D9"/>
    <mergeCell ref="E9:L9"/>
    <mergeCell ref="M9:T9"/>
    <mergeCell ref="AF9:AG9"/>
    <mergeCell ref="A10:D11"/>
    <mergeCell ref="E10:F11"/>
    <mergeCell ref="G10:G11"/>
    <mergeCell ref="H10:I11"/>
    <mergeCell ref="J10:K11"/>
    <mergeCell ref="P10:S10"/>
    <mergeCell ref="T10:W10"/>
    <mergeCell ref="X10:AA10"/>
    <mergeCell ref="AB10:AE10"/>
    <mergeCell ref="AG10:AG11"/>
    <mergeCell ref="AC6:AG6"/>
    <mergeCell ref="A7:D8"/>
    <mergeCell ref="E7:L8"/>
    <mergeCell ref="M7:T8"/>
    <mergeCell ref="U7:AG7"/>
    <mergeCell ref="AF8:AG8"/>
    <mergeCell ref="A6:D6"/>
    <mergeCell ref="E6:L6"/>
    <mergeCell ref="M6:P6"/>
    <mergeCell ref="Q6:T6"/>
    <mergeCell ref="U6:X6"/>
    <mergeCell ref="Y6:AB6"/>
    <mergeCell ref="A1:AG1"/>
    <mergeCell ref="A3:AG3"/>
    <mergeCell ref="A4:AG4"/>
    <mergeCell ref="A5:D5"/>
    <mergeCell ref="E5:L5"/>
    <mergeCell ref="M5:P5"/>
    <mergeCell ref="Q5:T5"/>
    <mergeCell ref="U5:X5"/>
    <mergeCell ref="Y5:AB5"/>
    <mergeCell ref="AC5:AG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I99"/>
  <sheetViews>
    <sheetView topLeftCell="B10" zoomScale="47" zoomScaleNormal="47" workbookViewId="0">
      <selection activeCell="AD28" sqref="AD28"/>
    </sheetView>
  </sheetViews>
  <sheetFormatPr baseColWidth="10" defaultColWidth="11.5546875" defaultRowHeight="15"/>
  <cols>
    <col min="1" max="1" width="9.88671875" style="429" bestFit="1" customWidth="1"/>
    <col min="2" max="2" width="9.33203125" style="429" bestFit="1" customWidth="1"/>
    <col min="3" max="3" width="8.88671875" style="429" bestFit="1" customWidth="1"/>
    <col min="4" max="4" width="10.88671875" style="429" bestFit="1" customWidth="1"/>
    <col min="5" max="5" width="10.33203125" style="429" customWidth="1"/>
    <col min="6" max="6" width="8.5546875" style="429" bestFit="1" customWidth="1"/>
    <col min="7" max="7" width="10.33203125" style="429" bestFit="1" customWidth="1"/>
    <col min="8" max="8" width="10.109375" style="429" bestFit="1" customWidth="1"/>
    <col min="9" max="9" width="10.5546875" style="429" bestFit="1" customWidth="1"/>
    <col min="10" max="10" width="11.44140625" style="429" customWidth="1"/>
    <col min="11" max="11" width="9.6640625" style="429" bestFit="1" customWidth="1"/>
    <col min="12" max="12" width="7.5546875" style="429" bestFit="1" customWidth="1"/>
    <col min="13" max="13" width="7.6640625" style="429" bestFit="1" customWidth="1"/>
    <col min="14" max="14" width="8.88671875" style="429" bestFit="1" customWidth="1"/>
    <col min="15" max="15" width="9.88671875" style="429" bestFit="1" customWidth="1"/>
    <col min="16" max="16" width="11.109375" style="429" bestFit="1" customWidth="1"/>
    <col min="17" max="17" width="11.109375" style="429" customWidth="1"/>
    <col min="18" max="18" width="6.109375" style="429" customWidth="1"/>
    <col min="19" max="16384" width="11.5546875" style="429"/>
  </cols>
  <sheetData>
    <row r="1" spans="1:34" s="295" customFormat="1" ht="154.5" customHeight="1">
      <c r="A1" s="1065" t="s">
        <v>533</v>
      </c>
      <c r="B1" s="1065"/>
      <c r="C1" s="1065"/>
      <c r="D1" s="1065"/>
      <c r="E1" s="1065"/>
      <c r="F1" s="1065"/>
      <c r="G1" s="1065"/>
      <c r="H1" s="1065"/>
      <c r="I1" s="1065"/>
      <c r="J1" s="1065"/>
      <c r="K1" s="1065"/>
      <c r="L1" s="1065"/>
      <c r="M1" s="1065"/>
      <c r="N1" s="1065"/>
      <c r="O1" s="1065"/>
      <c r="P1" s="1065"/>
      <c r="Q1" s="1065"/>
      <c r="R1" s="1065"/>
      <c r="S1" s="1065"/>
      <c r="T1" s="1065"/>
      <c r="U1" s="1065"/>
      <c r="V1" s="1065"/>
      <c r="W1" s="1065"/>
      <c r="X1" s="1065"/>
      <c r="Y1" s="1065"/>
      <c r="Z1" s="1065"/>
      <c r="AA1" s="1065"/>
      <c r="AB1" s="1065"/>
      <c r="AC1" s="1065"/>
      <c r="AD1" s="1065"/>
      <c r="AE1" s="1065"/>
      <c r="AF1" s="1065"/>
      <c r="AG1" s="1065"/>
      <c r="AH1" s="1065"/>
    </row>
    <row r="2" spans="1:34" s="295" customFormat="1" ht="15" customHeight="1">
      <c r="A2" s="1067" t="s">
        <v>0</v>
      </c>
      <c r="B2" s="1068"/>
      <c r="C2" s="1068"/>
      <c r="D2" s="1068"/>
      <c r="E2" s="1068"/>
      <c r="F2" s="1068"/>
      <c r="G2" s="1068"/>
      <c r="H2" s="1068"/>
      <c r="I2" s="1068"/>
      <c r="J2" s="1068"/>
      <c r="K2" s="1068"/>
      <c r="L2" s="1068"/>
      <c r="M2" s="1068"/>
      <c r="N2" s="1068"/>
      <c r="O2" s="1068"/>
      <c r="P2" s="1068"/>
      <c r="Q2" s="1068"/>
      <c r="R2" s="1068"/>
      <c r="S2" s="1068"/>
      <c r="T2" s="1068"/>
      <c r="U2" s="1068"/>
      <c r="V2" s="1068"/>
      <c r="W2" s="1068"/>
      <c r="X2" s="1068"/>
      <c r="Y2" s="1068"/>
      <c r="Z2" s="1068"/>
      <c r="AA2" s="1068"/>
      <c r="AB2" s="1068"/>
      <c r="AC2" s="1068"/>
      <c r="AD2" s="1068"/>
      <c r="AE2" s="1068"/>
      <c r="AF2" s="1068"/>
      <c r="AG2" s="1068"/>
      <c r="AH2" s="1068"/>
    </row>
    <row r="3" spans="1:34" s="295" customFormat="1" ht="44.25" customHeight="1">
      <c r="A3" s="1069" t="str">
        <f>'[1]PLAN DE ACCION ESTRATEGICO'!A5</f>
        <v>Para 2022 la Universidad del Cauca, como  una institución de educación superior de carácter autónomo, comprometida con la paz, la educación y la equidad, será reconocida en el ámbito nacional e internacional por  una educación pública de calidad reflejada en la implementación de un modelo de gobernanza universitaria y un sistema de calidad integral, académico, Investigativo (innovación y emprendimiento) y de Interacción social  con pertinencia regional, comprometido  con un proyecto cultural en el posconflicto con  sostenibilidad económica y financiera.</v>
      </c>
      <c r="B3" s="1070"/>
      <c r="C3" s="1070"/>
      <c r="D3" s="1070"/>
      <c r="E3" s="1070"/>
      <c r="F3" s="1070"/>
      <c r="G3" s="1070"/>
      <c r="H3" s="1070"/>
      <c r="I3" s="1070"/>
      <c r="J3" s="1070"/>
      <c r="K3" s="1070"/>
      <c r="L3" s="1070"/>
      <c r="M3" s="1070"/>
      <c r="N3" s="1070"/>
      <c r="O3" s="1070"/>
      <c r="P3" s="1070"/>
      <c r="Q3" s="1070"/>
      <c r="R3" s="1070"/>
      <c r="S3" s="1070"/>
      <c r="T3" s="1070"/>
      <c r="U3" s="1070"/>
      <c r="V3" s="1070"/>
      <c r="W3" s="1070"/>
      <c r="X3" s="1070"/>
      <c r="Y3" s="1070"/>
      <c r="Z3" s="1070"/>
      <c r="AA3" s="1070"/>
      <c r="AB3" s="1070"/>
      <c r="AC3" s="1070"/>
      <c r="AD3" s="1070"/>
      <c r="AE3" s="1070"/>
      <c r="AF3" s="1070"/>
      <c r="AG3" s="1070"/>
      <c r="AH3" s="1070"/>
    </row>
    <row r="4" spans="1:34" s="295" customFormat="1" ht="15" customHeight="1">
      <c r="A4" s="952" t="s">
        <v>1</v>
      </c>
      <c r="B4" s="952"/>
      <c r="C4" s="952"/>
      <c r="D4" s="952"/>
      <c r="E4" s="953" t="s">
        <v>2</v>
      </c>
      <c r="F4" s="953"/>
      <c r="G4" s="953"/>
      <c r="H4" s="953"/>
      <c r="I4" s="953"/>
      <c r="J4" s="953"/>
      <c r="K4" s="953"/>
      <c r="L4" s="953"/>
      <c r="M4" s="954" t="s">
        <v>3</v>
      </c>
      <c r="N4" s="954"/>
      <c r="O4" s="954"/>
      <c r="P4" s="954"/>
      <c r="Q4" s="955" t="s">
        <v>590</v>
      </c>
      <c r="R4" s="955"/>
      <c r="S4" s="955"/>
      <c r="T4" s="955"/>
      <c r="U4" s="956" t="s">
        <v>591</v>
      </c>
      <c r="V4" s="956"/>
      <c r="W4" s="956"/>
      <c r="X4" s="956"/>
      <c r="Y4" s="957" t="s">
        <v>5</v>
      </c>
      <c r="Z4" s="957"/>
      <c r="AA4" s="957"/>
      <c r="AB4" s="957"/>
      <c r="AC4" s="1072" t="s">
        <v>6</v>
      </c>
      <c r="AD4" s="1073"/>
      <c r="AE4" s="1073"/>
      <c r="AF4" s="1073"/>
      <c r="AG4" s="1073"/>
      <c r="AH4" s="1073"/>
    </row>
    <row r="5" spans="1:34" s="305" customFormat="1" ht="88.5" customHeight="1">
      <c r="A5" s="966" t="str">
        <f>'[1]PLAN DE ACCION ESTRATEGICO'!B5</f>
        <v>Excelencia Educativa</v>
      </c>
      <c r="B5" s="966"/>
      <c r="C5" s="966"/>
      <c r="D5" s="966"/>
      <c r="E5" s="967" t="str">
        <f>'[1]PLAN DE ACCION ESTRATEGICO'!C5</f>
        <v xml:space="preserve">Mejorar las condiciones para mantener una cultura de excelencia  académica, que permita la acreditación de los programas a través del empoderamiento,  el liderazgo y la gestión de la de la comunidad universitaria frente a  los cambios regionales, nacionales e internacionales. </v>
      </c>
      <c r="F5" s="967"/>
      <c r="G5" s="967"/>
      <c r="H5" s="967"/>
      <c r="I5" s="967"/>
      <c r="J5" s="967"/>
      <c r="K5" s="967"/>
      <c r="L5" s="967"/>
      <c r="M5" s="967" t="str">
        <f>'[1]PLAN DE ACCION ESTRATEGICO'!D5</f>
        <v>Sistema académico</v>
      </c>
      <c r="N5" s="967"/>
      <c r="O5" s="967"/>
      <c r="P5" s="967"/>
      <c r="Q5" s="968" t="s">
        <v>39</v>
      </c>
      <c r="R5" s="968"/>
      <c r="S5" s="968"/>
      <c r="T5" s="968"/>
      <c r="U5" s="968" t="s">
        <v>40</v>
      </c>
      <c r="V5" s="968"/>
      <c r="W5" s="968"/>
      <c r="X5" s="968"/>
      <c r="Y5" s="968" t="s">
        <v>281</v>
      </c>
      <c r="Z5" s="968"/>
      <c r="AA5" s="968"/>
      <c r="AB5" s="968"/>
      <c r="AC5" s="1004" t="s">
        <v>41</v>
      </c>
      <c r="AD5" s="1005"/>
      <c r="AE5" s="1005"/>
      <c r="AF5" s="1005"/>
      <c r="AG5" s="1005"/>
      <c r="AH5" s="1001"/>
    </row>
    <row r="6" spans="1:34" s="295" customFormat="1" ht="15" customHeight="1">
      <c r="A6" s="969" t="s">
        <v>7</v>
      </c>
      <c r="B6" s="969"/>
      <c r="C6" s="969"/>
      <c r="D6" s="969"/>
      <c r="E6" s="971" t="s">
        <v>8</v>
      </c>
      <c r="F6" s="971"/>
      <c r="G6" s="971"/>
      <c r="H6" s="971"/>
      <c r="I6" s="971"/>
      <c r="J6" s="971"/>
      <c r="K6" s="971"/>
      <c r="L6" s="971"/>
      <c r="M6" s="973" t="s">
        <v>12</v>
      </c>
      <c r="N6" s="973"/>
      <c r="O6" s="973"/>
      <c r="P6" s="973"/>
      <c r="Q6" s="973"/>
      <c r="R6" s="973"/>
      <c r="S6" s="973"/>
      <c r="T6" s="974"/>
      <c r="U6" s="1074" t="s">
        <v>4</v>
      </c>
      <c r="V6" s="1075"/>
      <c r="W6" s="1075"/>
      <c r="X6" s="1075"/>
      <c r="Y6" s="1075"/>
      <c r="Z6" s="1075"/>
      <c r="AA6" s="1075"/>
      <c r="AB6" s="1075"/>
      <c r="AC6" s="1075"/>
      <c r="AD6" s="1075"/>
      <c r="AE6" s="1075"/>
      <c r="AF6" s="1075"/>
      <c r="AG6" s="1075"/>
      <c r="AH6" s="1075"/>
    </row>
    <row r="7" spans="1:34" s="295" customFormat="1" ht="51">
      <c r="A7" s="970"/>
      <c r="B7" s="970"/>
      <c r="C7" s="970"/>
      <c r="D7" s="970"/>
      <c r="E7" s="972"/>
      <c r="F7" s="972"/>
      <c r="G7" s="972"/>
      <c r="H7" s="972"/>
      <c r="I7" s="972"/>
      <c r="J7" s="972"/>
      <c r="K7" s="972"/>
      <c r="L7" s="972"/>
      <c r="M7" s="975"/>
      <c r="N7" s="975"/>
      <c r="O7" s="975"/>
      <c r="P7" s="975"/>
      <c r="Q7" s="975"/>
      <c r="R7" s="975"/>
      <c r="S7" s="975"/>
      <c r="T7" s="976"/>
      <c r="U7" s="557" t="s">
        <v>592</v>
      </c>
      <c r="V7" s="557" t="s">
        <v>593</v>
      </c>
      <c r="W7" s="557" t="s">
        <v>594</v>
      </c>
      <c r="X7" s="557" t="s">
        <v>595</v>
      </c>
      <c r="Y7" s="557" t="s">
        <v>596</v>
      </c>
      <c r="Z7" s="557" t="s">
        <v>597</v>
      </c>
      <c r="AA7" s="557" t="s">
        <v>598</v>
      </c>
      <c r="AB7" s="557" t="s">
        <v>599</v>
      </c>
      <c r="AC7" s="431" t="s">
        <v>600</v>
      </c>
      <c r="AD7" s="431" t="s">
        <v>601</v>
      </c>
      <c r="AE7" s="557" t="s">
        <v>602</v>
      </c>
      <c r="AF7" s="1076" t="s">
        <v>603</v>
      </c>
      <c r="AG7" s="1076"/>
      <c r="AH7" s="1076"/>
    </row>
    <row r="8" spans="1:34" s="295" customFormat="1" ht="38.25" customHeight="1">
      <c r="A8" s="959" t="s">
        <v>42</v>
      </c>
      <c r="B8" s="959"/>
      <c r="C8" s="959"/>
      <c r="D8" s="959"/>
      <c r="E8" s="960" t="s">
        <v>282</v>
      </c>
      <c r="F8" s="961"/>
      <c r="G8" s="961"/>
      <c r="H8" s="961"/>
      <c r="I8" s="961"/>
      <c r="J8" s="961"/>
      <c r="K8" s="961"/>
      <c r="L8" s="962"/>
      <c r="M8" s="963" t="s">
        <v>22</v>
      </c>
      <c r="N8" s="964"/>
      <c r="O8" s="964"/>
      <c r="P8" s="964"/>
      <c r="Q8" s="964"/>
      <c r="R8" s="964"/>
      <c r="S8" s="964"/>
      <c r="T8" s="965"/>
      <c r="U8" s="556"/>
      <c r="V8" s="548"/>
      <c r="W8" s="548" t="s">
        <v>30</v>
      </c>
      <c r="X8" s="548" t="s">
        <v>30</v>
      </c>
      <c r="Y8" s="552"/>
      <c r="Z8" s="548" t="s">
        <v>30</v>
      </c>
      <c r="AA8" s="548"/>
      <c r="AB8" s="548"/>
      <c r="AC8" s="556"/>
      <c r="AD8" s="552"/>
      <c r="AE8" s="548"/>
      <c r="AF8" s="968"/>
      <c r="AG8" s="968"/>
      <c r="AH8" s="968"/>
    </row>
    <row r="9" spans="1:34" s="301" customFormat="1" ht="15" customHeight="1">
      <c r="A9" s="981" t="s">
        <v>500</v>
      </c>
      <c r="B9" s="981"/>
      <c r="C9" s="981"/>
      <c r="D9" s="981"/>
      <c r="E9" s="1052" t="s">
        <v>530</v>
      </c>
      <c r="F9" s="1052"/>
      <c r="G9" s="1052"/>
      <c r="H9" s="984" t="s">
        <v>10</v>
      </c>
      <c r="I9" s="985" t="s">
        <v>529</v>
      </c>
      <c r="J9" s="985"/>
      <c r="K9" s="986" t="s">
        <v>528</v>
      </c>
      <c r="L9" s="986"/>
      <c r="M9" s="987">
        <v>2018</v>
      </c>
      <c r="N9" s="988"/>
      <c r="O9" s="988"/>
      <c r="P9" s="1044"/>
      <c r="Q9" s="987">
        <v>2019</v>
      </c>
      <c r="R9" s="988"/>
      <c r="S9" s="988"/>
      <c r="T9" s="988"/>
      <c r="U9" s="988">
        <v>2020</v>
      </c>
      <c r="V9" s="988"/>
      <c r="W9" s="988"/>
      <c r="X9" s="988"/>
      <c r="Y9" s="988">
        <v>2021</v>
      </c>
      <c r="Z9" s="988"/>
      <c r="AA9" s="988"/>
      <c r="AB9" s="988"/>
      <c r="AC9" s="988">
        <v>2022</v>
      </c>
      <c r="AD9" s="988"/>
      <c r="AE9" s="988"/>
      <c r="AF9" s="1044"/>
      <c r="AG9" s="545" t="s">
        <v>534</v>
      </c>
      <c r="AH9" s="979" t="s">
        <v>607</v>
      </c>
    </row>
    <row r="10" spans="1:34" s="301" customFormat="1" ht="15" customHeight="1">
      <c r="A10" s="981"/>
      <c r="B10" s="981"/>
      <c r="C10" s="981"/>
      <c r="D10" s="981"/>
      <c r="E10" s="1052"/>
      <c r="F10" s="1052"/>
      <c r="G10" s="1052"/>
      <c r="H10" s="984"/>
      <c r="I10" s="985"/>
      <c r="J10" s="985"/>
      <c r="K10" s="986"/>
      <c r="L10" s="986"/>
      <c r="M10" s="545" t="s">
        <v>23</v>
      </c>
      <c r="N10" s="545" t="s">
        <v>24</v>
      </c>
      <c r="O10" s="545" t="s">
        <v>25</v>
      </c>
      <c r="P10" s="545" t="s">
        <v>756</v>
      </c>
      <c r="Q10" s="545" t="s">
        <v>23</v>
      </c>
      <c r="R10" s="545" t="s">
        <v>24</v>
      </c>
      <c r="S10" s="545" t="s">
        <v>25</v>
      </c>
      <c r="T10" s="545" t="s">
        <v>609</v>
      </c>
      <c r="U10" s="545" t="s">
        <v>23</v>
      </c>
      <c r="V10" s="545" t="s">
        <v>24</v>
      </c>
      <c r="W10" s="545" t="s">
        <v>25</v>
      </c>
      <c r="X10" s="545" t="s">
        <v>609</v>
      </c>
      <c r="Y10" s="545" t="s">
        <v>23</v>
      </c>
      <c r="Z10" s="545" t="s">
        <v>24</v>
      </c>
      <c r="AA10" s="545" t="s">
        <v>25</v>
      </c>
      <c r="AB10" s="545" t="s">
        <v>609</v>
      </c>
      <c r="AC10" s="545" t="s">
        <v>23</v>
      </c>
      <c r="AD10" s="545" t="s">
        <v>24</v>
      </c>
      <c r="AE10" s="545" t="s">
        <v>25</v>
      </c>
      <c r="AF10" s="549" t="s">
        <v>609</v>
      </c>
      <c r="AG10" s="545"/>
      <c r="AH10" s="980"/>
    </row>
    <row r="11" spans="1:34" s="301" customFormat="1" ht="48" customHeight="1">
      <c r="A11" s="1105" t="s">
        <v>606</v>
      </c>
      <c r="B11" s="968" t="s">
        <v>757</v>
      </c>
      <c r="C11" s="1089"/>
      <c r="D11" s="991"/>
      <c r="E11" s="992">
        <v>400</v>
      </c>
      <c r="F11" s="1110"/>
      <c r="G11" s="993"/>
      <c r="H11" s="548" t="s">
        <v>694</v>
      </c>
      <c r="I11" s="990" t="s">
        <v>283</v>
      </c>
      <c r="J11" s="991"/>
      <c r="K11" s="992" t="s">
        <v>265</v>
      </c>
      <c r="L11" s="993"/>
      <c r="M11" s="303">
        <v>23</v>
      </c>
      <c r="N11" s="303">
        <v>0</v>
      </c>
      <c r="O11" s="303">
        <v>57</v>
      </c>
      <c r="P11" s="537">
        <f>SUM(M11+N11+O11)</f>
        <v>80</v>
      </c>
      <c r="Q11" s="308"/>
      <c r="R11" s="578"/>
      <c r="S11" s="393"/>
      <c r="T11" s="394">
        <f>SUM(Q11:S11)</f>
        <v>0</v>
      </c>
      <c r="U11" s="393"/>
      <c r="V11" s="393"/>
      <c r="W11" s="393"/>
      <c r="X11" s="394">
        <f>SUM(U11:W11)</f>
        <v>0</v>
      </c>
      <c r="Y11" s="393"/>
      <c r="Z11" s="393"/>
      <c r="AA11" s="393"/>
      <c r="AB11" s="394">
        <f>SUM(Y11:AA11)</f>
        <v>0</v>
      </c>
      <c r="AC11" s="393"/>
      <c r="AD11" s="393"/>
      <c r="AE11" s="393"/>
      <c r="AF11" s="394">
        <f>SUM(AC11:AE11)</f>
        <v>0</v>
      </c>
      <c r="AG11" s="393">
        <f>SUM(P11+T11+X11+AB11+AF11)</f>
        <v>80</v>
      </c>
      <c r="AH11" s="539">
        <f>AG11/E11</f>
        <v>0.2</v>
      </c>
    </row>
    <row r="12" spans="1:34" s="301" customFormat="1" ht="42.75" customHeight="1">
      <c r="A12" s="1114"/>
      <c r="B12" s="968" t="s">
        <v>758</v>
      </c>
      <c r="C12" s="1089"/>
      <c r="D12" s="991"/>
      <c r="E12" s="1093">
        <v>3000</v>
      </c>
      <c r="F12" s="1094"/>
      <c r="G12" s="1112"/>
      <c r="H12" s="548" t="s">
        <v>694</v>
      </c>
      <c r="I12" s="990" t="s">
        <v>759</v>
      </c>
      <c r="J12" s="991"/>
      <c r="K12" s="992" t="s">
        <v>265</v>
      </c>
      <c r="L12" s="993"/>
      <c r="M12" s="303">
        <v>0</v>
      </c>
      <c r="N12" s="303">
        <v>0</v>
      </c>
      <c r="O12" s="303">
        <v>461</v>
      </c>
      <c r="P12" s="537">
        <f>SUM(M12+N12+O12)</f>
        <v>461</v>
      </c>
      <c r="Q12" s="308"/>
      <c r="R12" s="579"/>
      <c r="S12" s="393"/>
      <c r="T12" s="394">
        <f t="shared" ref="T12:T13" si="0">SUM(Q12:S12)</f>
        <v>0</v>
      </c>
      <c r="U12" s="393"/>
      <c r="V12" s="393"/>
      <c r="W12" s="393"/>
      <c r="X12" s="394">
        <f t="shared" ref="X12:X13" si="1">SUM(U12:W12)</f>
        <v>0</v>
      </c>
      <c r="Y12" s="393"/>
      <c r="Z12" s="393"/>
      <c r="AA12" s="393"/>
      <c r="AB12" s="394">
        <f t="shared" ref="AB12:AB13" si="2">SUM(Y12:AA12)</f>
        <v>0</v>
      </c>
      <c r="AC12" s="393"/>
      <c r="AD12" s="393"/>
      <c r="AE12" s="393"/>
      <c r="AF12" s="394">
        <f t="shared" ref="AF12:AF13" si="3">SUM(AC12:AE12)</f>
        <v>0</v>
      </c>
      <c r="AG12" s="393">
        <f t="shared" ref="AG12:AG13" si="4">SUM(P12+T12+X12+AB12+AF12)</f>
        <v>461</v>
      </c>
      <c r="AH12" s="539">
        <f>AG12/E12</f>
        <v>0.15366666666666667</v>
      </c>
    </row>
    <row r="13" spans="1:34" s="301" customFormat="1" ht="43.5" customHeight="1">
      <c r="A13" s="959"/>
      <c r="B13" s="968" t="s">
        <v>760</v>
      </c>
      <c r="C13" s="1089"/>
      <c r="D13" s="991"/>
      <c r="E13" s="992">
        <v>300</v>
      </c>
      <c r="F13" s="1110"/>
      <c r="G13" s="993"/>
      <c r="H13" s="548" t="s">
        <v>694</v>
      </c>
      <c r="I13" s="990" t="s">
        <v>761</v>
      </c>
      <c r="J13" s="991"/>
      <c r="K13" s="992" t="s">
        <v>265</v>
      </c>
      <c r="L13" s="993"/>
      <c r="M13" s="494">
        <v>0</v>
      </c>
      <c r="N13" s="494">
        <v>0</v>
      </c>
      <c r="O13" s="494">
        <v>50</v>
      </c>
      <c r="P13" s="580">
        <f>SUM(M13+N13+O13)</f>
        <v>50</v>
      </c>
      <c r="Q13" s="308"/>
      <c r="R13" s="578"/>
      <c r="S13" s="393"/>
      <c r="T13" s="394">
        <f t="shared" si="0"/>
        <v>0</v>
      </c>
      <c r="U13" s="393"/>
      <c r="V13" s="393"/>
      <c r="W13" s="393"/>
      <c r="X13" s="394">
        <f t="shared" si="1"/>
        <v>0</v>
      </c>
      <c r="Y13" s="393"/>
      <c r="Z13" s="393"/>
      <c r="AA13" s="393"/>
      <c r="AB13" s="394">
        <f t="shared" si="2"/>
        <v>0</v>
      </c>
      <c r="AC13" s="393"/>
      <c r="AD13" s="393"/>
      <c r="AE13" s="393"/>
      <c r="AF13" s="394">
        <f t="shared" si="3"/>
        <v>0</v>
      </c>
      <c r="AG13" s="393">
        <f t="shared" si="4"/>
        <v>50</v>
      </c>
      <c r="AH13" s="539">
        <f>AG13/E13</f>
        <v>0.16666666666666666</v>
      </c>
    </row>
    <row r="14" spans="1:34" ht="19.5">
      <c r="A14" s="1113" t="s">
        <v>527</v>
      </c>
      <c r="B14" s="1113"/>
      <c r="C14" s="1113"/>
      <c r="D14" s="1113"/>
      <c r="E14" s="1113"/>
      <c r="F14" s="1113"/>
      <c r="G14" s="1113"/>
      <c r="H14" s="1113"/>
      <c r="I14" s="1113"/>
      <c r="J14" s="1113"/>
      <c r="K14" s="1113"/>
      <c r="L14" s="1113"/>
      <c r="M14" s="1111">
        <f>((P11/$E$11)+(P12/$E$12)+(P13/$E$13))/COUNT(P11:P13)</f>
        <v>0.17344444444444443</v>
      </c>
      <c r="N14" s="1111"/>
      <c r="O14" s="1111"/>
      <c r="P14" s="1111"/>
      <c r="Q14" s="1111">
        <f t="shared" ref="Q14" si="5">((T11/$E$11)+(T12/$E$12)+(T13/$E$13))/COUNT(T11:T13)</f>
        <v>0</v>
      </c>
      <c r="R14" s="1111"/>
      <c r="S14" s="1111"/>
      <c r="T14" s="1111"/>
      <c r="U14" s="1111">
        <f t="shared" ref="U14" si="6">((X11/$E$11)+(X12/$E$12)+(X13/$E$13))/COUNT(X11:X13)</f>
        <v>0</v>
      </c>
      <c r="V14" s="1111"/>
      <c r="W14" s="1111"/>
      <c r="X14" s="1111"/>
      <c r="Y14" s="1111">
        <f t="shared" ref="Y14" si="7">((AB11/$E$11)+(AB12/$E$12)+(AB13/$E$13))/COUNT(AB11:AB13)</f>
        <v>0</v>
      </c>
      <c r="Z14" s="1111"/>
      <c r="AA14" s="1111"/>
      <c r="AB14" s="1111"/>
      <c r="AC14" s="1111">
        <f t="shared" ref="AC14" si="8">((AF11/$E$11)+(AF12/$E$12)+(AF13/$E$13))/COUNT(AF11:AF13)</f>
        <v>0</v>
      </c>
      <c r="AD14" s="1111"/>
      <c r="AE14" s="1111"/>
      <c r="AF14" s="1111"/>
      <c r="AG14" s="581">
        <f>SUM(M14:AF14)</f>
        <v>0.17344444444444443</v>
      </c>
      <c r="AH14" s="582">
        <f>AVERAGE(AH11:AH13)</f>
        <v>0.17344444444444443</v>
      </c>
    </row>
    <row r="16" spans="1:34">
      <c r="A16" s="583"/>
      <c r="B16" s="583"/>
      <c r="C16" s="583"/>
      <c r="D16" s="583"/>
      <c r="E16" s="583"/>
      <c r="F16" s="583"/>
      <c r="G16" s="583"/>
      <c r="H16" s="584"/>
      <c r="L16" s="547">
        <v>2018</v>
      </c>
      <c r="M16" s="547">
        <v>2019</v>
      </c>
      <c r="N16" s="547">
        <v>2020</v>
      </c>
      <c r="O16" s="547">
        <v>2021</v>
      </c>
      <c r="P16" s="547">
        <v>2022</v>
      </c>
      <c r="Q16" s="1115"/>
      <c r="AC16" s="441">
        <v>2018</v>
      </c>
      <c r="AD16" s="441">
        <v>2019</v>
      </c>
      <c r="AE16" s="441">
        <v>2020</v>
      </c>
      <c r="AF16" s="441">
        <v>2021</v>
      </c>
      <c r="AG16" s="441">
        <v>2022</v>
      </c>
    </row>
    <row r="17" spans="1:35" s="295" customFormat="1">
      <c r="A17" s="310"/>
      <c r="B17" s="310"/>
      <c r="C17" s="585"/>
      <c r="D17" s="585"/>
      <c r="E17" s="398"/>
      <c r="F17" s="398"/>
      <c r="G17" s="586"/>
      <c r="H17" s="397"/>
      <c r="I17" s="429"/>
      <c r="J17" s="429"/>
      <c r="K17" s="429"/>
      <c r="L17" s="429"/>
      <c r="M17" s="429"/>
      <c r="N17" s="429"/>
      <c r="O17" s="429"/>
      <c r="P17" s="584"/>
      <c r="Q17" s="1115"/>
      <c r="R17" s="429"/>
      <c r="S17" s="429"/>
      <c r="T17" s="429"/>
      <c r="U17" s="429"/>
      <c r="V17" s="429"/>
      <c r="W17" s="429"/>
      <c r="X17" s="429"/>
      <c r="Y17" s="429"/>
      <c r="Z17" s="429"/>
      <c r="AA17" s="1006" t="s">
        <v>526</v>
      </c>
      <c r="AB17" s="1006"/>
      <c r="AC17" s="630" t="s">
        <v>961</v>
      </c>
      <c r="AD17" s="300" t="s">
        <v>962</v>
      </c>
      <c r="AE17" s="300" t="s">
        <v>963</v>
      </c>
      <c r="AF17" s="300" t="s">
        <v>964</v>
      </c>
      <c r="AG17" s="300" t="s">
        <v>965</v>
      </c>
      <c r="AH17" s="429"/>
    </row>
    <row r="18" spans="1:35" s="295" customFormat="1">
      <c r="A18" s="310" t="s">
        <v>686</v>
      </c>
      <c r="B18" s="310" t="s">
        <v>687</v>
      </c>
      <c r="C18" s="585"/>
      <c r="D18" s="585"/>
      <c r="E18" s="398"/>
      <c r="F18" s="398"/>
      <c r="G18" s="586"/>
      <c r="H18" s="397"/>
      <c r="I18" s="429"/>
      <c r="J18" s="429"/>
      <c r="K18" s="429"/>
      <c r="L18" s="429"/>
      <c r="M18" s="429"/>
      <c r="N18" s="429"/>
      <c r="O18" s="429"/>
      <c r="P18" s="584"/>
      <c r="Q18" s="1115"/>
      <c r="R18" s="429"/>
      <c r="S18" s="429"/>
      <c r="T18" s="429"/>
      <c r="U18" s="429"/>
      <c r="V18" s="429"/>
      <c r="W18" s="429"/>
      <c r="X18" s="429"/>
      <c r="Y18" s="429"/>
      <c r="Z18" s="429"/>
      <c r="AA18" s="1007" t="s">
        <v>525</v>
      </c>
      <c r="AB18" s="1007"/>
      <c r="AC18" s="299" t="s">
        <v>966</v>
      </c>
      <c r="AD18" s="631" t="s">
        <v>967</v>
      </c>
      <c r="AE18" s="299" t="s">
        <v>968</v>
      </c>
      <c r="AF18" s="299" t="s">
        <v>969</v>
      </c>
      <c r="AG18" s="299" t="s">
        <v>970</v>
      </c>
      <c r="AH18" s="429"/>
    </row>
    <row r="19" spans="1:35" s="295" customFormat="1">
      <c r="A19" s="310">
        <v>2018</v>
      </c>
      <c r="B19" s="587">
        <f>M14</f>
        <v>0.17344444444444443</v>
      </c>
      <c r="C19" s="585"/>
      <c r="D19" s="585"/>
      <c r="E19" s="398"/>
      <c r="F19" s="398"/>
      <c r="G19" s="586"/>
      <c r="H19" s="397"/>
      <c r="I19" s="429"/>
      <c r="J19" s="429"/>
      <c r="K19" s="429"/>
      <c r="L19" s="429"/>
      <c r="M19" s="429"/>
      <c r="N19" s="429"/>
      <c r="O19" s="429"/>
      <c r="P19" s="584"/>
      <c r="Q19" s="1115"/>
      <c r="R19" s="429"/>
      <c r="S19" s="429"/>
      <c r="T19" s="429"/>
      <c r="U19" s="429"/>
      <c r="V19" s="429"/>
      <c r="W19" s="429"/>
      <c r="X19" s="429"/>
      <c r="Y19" s="429"/>
      <c r="Z19" s="429"/>
      <c r="AA19" s="1009" t="s">
        <v>524</v>
      </c>
      <c r="AB19" s="1009"/>
      <c r="AC19" s="632" t="s">
        <v>523</v>
      </c>
      <c r="AD19" s="298" t="s">
        <v>961</v>
      </c>
      <c r="AE19" s="298" t="s">
        <v>962</v>
      </c>
      <c r="AF19" s="298" t="s">
        <v>963</v>
      </c>
      <c r="AG19" s="298" t="s">
        <v>964</v>
      </c>
      <c r="AH19" s="429"/>
    </row>
    <row r="20" spans="1:35" s="295" customFormat="1">
      <c r="A20" s="310">
        <v>2019</v>
      </c>
      <c r="B20" s="505">
        <f>Q14</f>
        <v>0</v>
      </c>
      <c r="C20" s="357"/>
      <c r="D20" s="1116"/>
      <c r="E20" s="1116"/>
      <c r="F20" s="1116"/>
      <c r="G20" s="1116"/>
      <c r="H20" s="1116"/>
      <c r="I20" s="1116"/>
      <c r="J20" s="1116"/>
      <c r="K20" s="1116"/>
      <c r="L20" s="1116"/>
      <c r="M20" s="1116"/>
      <c r="N20" s="1116"/>
      <c r="O20" s="1116"/>
      <c r="P20" s="1116"/>
      <c r="Q20" s="558"/>
      <c r="R20" s="429"/>
      <c r="S20" s="429"/>
      <c r="T20" s="429"/>
      <c r="U20" s="429"/>
      <c r="V20" s="429"/>
      <c r="W20" s="429"/>
      <c r="X20" s="429"/>
      <c r="Y20" s="429"/>
      <c r="Z20" s="429"/>
      <c r="AA20" s="429"/>
      <c r="AB20" s="429"/>
      <c r="AC20" s="429"/>
      <c r="AD20" s="429"/>
      <c r="AE20" s="429"/>
      <c r="AF20" s="429"/>
      <c r="AG20" s="429"/>
      <c r="AH20" s="429"/>
      <c r="AI20" s="429"/>
    </row>
    <row r="21" spans="1:35" s="295" customFormat="1">
      <c r="A21" s="310">
        <v>2020</v>
      </c>
      <c r="B21" s="505">
        <f>U14</f>
        <v>0</v>
      </c>
      <c r="C21" s="358"/>
      <c r="D21" s="1116"/>
      <c r="E21" s="1116"/>
      <c r="F21" s="1116"/>
      <c r="G21" s="1116"/>
      <c r="H21" s="1116"/>
      <c r="I21" s="1116"/>
      <c r="J21" s="1116"/>
      <c r="K21" s="1116"/>
      <c r="L21" s="1116"/>
      <c r="M21" s="1116"/>
      <c r="N21" s="1116"/>
      <c r="O21" s="1116"/>
      <c r="P21" s="1116"/>
      <c r="Q21" s="558"/>
      <c r="R21" s="429"/>
      <c r="S21" s="429"/>
      <c r="T21" s="429"/>
      <c r="U21" s="429"/>
      <c r="V21" s="429"/>
      <c r="W21" s="429"/>
      <c r="X21" s="429"/>
      <c r="Y21" s="429"/>
      <c r="Z21" s="429"/>
      <c r="AA21" s="429"/>
      <c r="AB21" s="429"/>
      <c r="AC21" s="429"/>
      <c r="AD21" s="429"/>
      <c r="AE21" s="429"/>
      <c r="AF21" s="429"/>
      <c r="AG21" s="429"/>
      <c r="AH21" s="429"/>
      <c r="AI21" s="429"/>
    </row>
    <row r="22" spans="1:35" s="295" customFormat="1">
      <c r="A22" s="310">
        <v>2021</v>
      </c>
      <c r="B22" s="505">
        <f>Y14</f>
        <v>0</v>
      </c>
      <c r="C22" s="358"/>
      <c r="D22" s="1116"/>
      <c r="E22" s="1116"/>
      <c r="F22" s="1116"/>
      <c r="G22" s="1116"/>
      <c r="H22" s="1116"/>
      <c r="I22" s="1116"/>
      <c r="J22" s="1116"/>
      <c r="K22" s="1116"/>
      <c r="L22" s="1116"/>
      <c r="M22" s="1116"/>
      <c r="N22" s="1116"/>
      <c r="O22" s="1116"/>
      <c r="P22" s="1116"/>
      <c r="Q22" s="558"/>
      <c r="R22" s="429"/>
      <c r="S22" s="429"/>
      <c r="T22" s="429"/>
      <c r="U22" s="429"/>
      <c r="V22" s="429"/>
      <c r="W22" s="429"/>
      <c r="X22" s="429"/>
      <c r="Y22" s="429"/>
      <c r="Z22" s="429"/>
      <c r="AA22" s="429"/>
      <c r="AB22" s="429"/>
      <c r="AC22" s="429"/>
      <c r="AD22" s="429"/>
      <c r="AE22" s="429"/>
      <c r="AF22" s="429"/>
      <c r="AG22" s="429"/>
      <c r="AH22" s="429"/>
      <c r="AI22" s="429"/>
    </row>
    <row r="23" spans="1:35" s="295" customFormat="1">
      <c r="A23" s="310">
        <v>2022</v>
      </c>
      <c r="B23" s="505">
        <f>AC14</f>
        <v>0</v>
      </c>
      <c r="C23" s="357"/>
      <c r="D23" s="1116"/>
      <c r="E23" s="1116"/>
      <c r="F23" s="1116"/>
      <c r="G23" s="1116"/>
      <c r="H23" s="1116"/>
      <c r="I23" s="1116"/>
      <c r="J23" s="1116"/>
      <c r="K23" s="1116"/>
      <c r="L23" s="1116"/>
      <c r="M23" s="1116"/>
      <c r="N23" s="1116"/>
      <c r="O23" s="1116"/>
      <c r="P23" s="1116"/>
      <c r="Q23" s="558"/>
      <c r="R23" s="429"/>
      <c r="S23" s="429"/>
      <c r="T23" s="429"/>
      <c r="U23" s="429"/>
      <c r="V23" s="429"/>
      <c r="W23" s="429"/>
      <c r="X23" s="429"/>
      <c r="Y23" s="429"/>
      <c r="Z23" s="429"/>
      <c r="AA23" s="429"/>
      <c r="AB23" s="429"/>
      <c r="AC23" s="429"/>
      <c r="AD23" s="429"/>
      <c r="AE23" s="429"/>
      <c r="AF23" s="429"/>
      <c r="AG23" s="429"/>
      <c r="AH23" s="429"/>
      <c r="AI23" s="429"/>
    </row>
    <row r="24" spans="1:35" s="295" customFormat="1">
      <c r="A24" s="310"/>
      <c r="B24" s="366"/>
      <c r="C24" s="358"/>
      <c r="D24" s="1116"/>
      <c r="E24" s="1116"/>
      <c r="F24" s="1116"/>
      <c r="G24" s="1116"/>
      <c r="H24" s="1116"/>
      <c r="I24" s="1116"/>
      <c r="J24" s="1116"/>
      <c r="K24" s="1116"/>
      <c r="L24" s="1116"/>
      <c r="M24" s="1116"/>
      <c r="N24" s="1116"/>
      <c r="O24" s="1116"/>
      <c r="P24" s="1116"/>
      <c r="Q24" s="558"/>
      <c r="R24" s="429"/>
      <c r="S24" s="429"/>
      <c r="T24" s="429"/>
      <c r="U24" s="429"/>
      <c r="V24" s="429"/>
      <c r="W24" s="429"/>
      <c r="X24" s="429"/>
      <c r="Y24" s="429"/>
      <c r="Z24" s="429"/>
      <c r="AA24" s="429"/>
      <c r="AB24" s="429"/>
      <c r="AC24" s="429"/>
      <c r="AD24" s="429"/>
      <c r="AE24" s="429"/>
      <c r="AF24" s="429"/>
      <c r="AG24" s="429"/>
      <c r="AH24" s="429"/>
      <c r="AI24" s="429"/>
    </row>
    <row r="25" spans="1:35" s="295" customFormat="1">
      <c r="A25" s="310"/>
      <c r="B25" s="366"/>
      <c r="C25" s="358"/>
      <c r="D25" s="1116"/>
      <c r="E25" s="1116"/>
      <c r="F25" s="1116"/>
      <c r="G25" s="1116"/>
      <c r="H25" s="1116"/>
      <c r="I25" s="1116"/>
      <c r="J25" s="1116"/>
      <c r="K25" s="1116"/>
      <c r="L25" s="1116"/>
      <c r="M25" s="1116"/>
      <c r="N25" s="1116"/>
      <c r="O25" s="1116"/>
      <c r="P25" s="1116"/>
      <c r="Q25" s="558"/>
      <c r="R25" s="429"/>
      <c r="S25" s="429"/>
      <c r="T25" s="429"/>
      <c r="U25" s="429"/>
      <c r="V25" s="429"/>
      <c r="W25" s="429"/>
      <c r="X25" s="429"/>
      <c r="Y25" s="429"/>
      <c r="Z25" s="429"/>
      <c r="AA25" s="429"/>
      <c r="AB25" s="429"/>
      <c r="AC25" s="429"/>
      <c r="AD25" s="429"/>
      <c r="AE25" s="429"/>
      <c r="AF25" s="429"/>
      <c r="AG25" s="429"/>
      <c r="AH25" s="429"/>
      <c r="AI25" s="429"/>
    </row>
    <row r="26" spans="1:35" s="295" customFormat="1">
      <c r="A26" s="588"/>
      <c r="B26" s="446"/>
      <c r="C26" s="357"/>
      <c r="D26" s="1116"/>
      <c r="E26" s="1116"/>
      <c r="F26" s="1116"/>
      <c r="G26" s="1116"/>
      <c r="H26" s="1116"/>
      <c r="I26" s="1116"/>
      <c r="J26" s="1116"/>
      <c r="K26" s="1116"/>
      <c r="L26" s="1116"/>
      <c r="M26" s="1116"/>
      <c r="N26" s="1116"/>
      <c r="O26" s="1116"/>
      <c r="P26" s="1116"/>
      <c r="Q26" s="558"/>
      <c r="R26" s="429"/>
      <c r="S26" s="429"/>
      <c r="T26" s="429"/>
      <c r="U26" s="429"/>
      <c r="V26" s="429"/>
      <c r="W26" s="429"/>
      <c r="X26" s="429"/>
      <c r="Y26" s="429"/>
      <c r="Z26" s="429"/>
      <c r="AA26" s="429"/>
      <c r="AB26" s="429"/>
      <c r="AC26" s="429"/>
      <c r="AD26" s="429"/>
      <c r="AE26" s="429"/>
      <c r="AF26" s="429"/>
      <c r="AG26" s="429"/>
      <c r="AH26" s="429"/>
      <c r="AI26" s="429"/>
    </row>
    <row r="27" spans="1:35" s="295" customFormat="1">
      <c r="A27" s="588"/>
      <c r="B27" s="446"/>
      <c r="C27" s="358"/>
      <c r="D27" s="1116"/>
      <c r="E27" s="1116"/>
      <c r="F27" s="1116"/>
      <c r="G27" s="1116"/>
      <c r="H27" s="1116"/>
      <c r="I27" s="1116"/>
      <c r="J27" s="1116"/>
      <c r="K27" s="1116"/>
      <c r="L27" s="1116"/>
      <c r="M27" s="1116"/>
      <c r="N27" s="1116"/>
      <c r="O27" s="1116"/>
      <c r="P27" s="1116"/>
      <c r="Q27" s="558"/>
      <c r="R27" s="429"/>
      <c r="S27" s="429"/>
      <c r="T27" s="429"/>
      <c r="U27" s="429"/>
      <c r="V27" s="429"/>
      <c r="W27" s="429"/>
      <c r="X27" s="429"/>
      <c r="Y27" s="429"/>
      <c r="Z27" s="429"/>
      <c r="AA27" s="429"/>
      <c r="AB27" s="429"/>
      <c r="AC27" s="429"/>
      <c r="AD27" s="429"/>
      <c r="AE27" s="429"/>
      <c r="AF27" s="429"/>
      <c r="AG27" s="429"/>
      <c r="AH27" s="429"/>
      <c r="AI27" s="429"/>
    </row>
    <row r="28" spans="1:35" s="295" customFormat="1">
      <c r="A28" s="588"/>
      <c r="B28" s="446"/>
      <c r="C28" s="358"/>
      <c r="D28" s="1116"/>
      <c r="E28" s="1116"/>
      <c r="F28" s="1116"/>
      <c r="G28" s="1116"/>
      <c r="H28" s="1116"/>
      <c r="I28" s="1116"/>
      <c r="J28" s="1116"/>
      <c r="K28" s="1116"/>
      <c r="L28" s="1116"/>
      <c r="M28" s="1116"/>
      <c r="N28" s="1116"/>
      <c r="O28" s="1116"/>
      <c r="P28" s="1116"/>
      <c r="Q28" s="558"/>
      <c r="R28" s="429"/>
      <c r="S28" s="429"/>
      <c r="T28" s="429"/>
      <c r="U28" s="429"/>
      <c r="V28" s="429"/>
      <c r="W28" s="429"/>
      <c r="X28" s="429"/>
      <c r="Y28" s="429"/>
      <c r="Z28" s="429"/>
      <c r="AA28" s="429"/>
      <c r="AB28" s="429"/>
      <c r="AC28" s="429"/>
      <c r="AD28" s="429"/>
      <c r="AE28" s="429"/>
      <c r="AF28" s="429"/>
      <c r="AG28" s="429"/>
      <c r="AH28" s="429"/>
      <c r="AI28" s="429"/>
    </row>
    <row r="29" spans="1:35" s="295" customFormat="1">
      <c r="A29" s="588"/>
      <c r="B29" s="446"/>
      <c r="C29" s="357"/>
      <c r="D29" s="1116"/>
      <c r="E29" s="1116"/>
      <c r="F29" s="1116"/>
      <c r="G29" s="1116"/>
      <c r="H29" s="1116"/>
      <c r="I29" s="1116"/>
      <c r="J29" s="1116"/>
      <c r="K29" s="1116"/>
      <c r="L29" s="1116"/>
      <c r="M29" s="1116"/>
      <c r="N29" s="1116"/>
      <c r="O29" s="1116"/>
      <c r="P29" s="1116"/>
      <c r="Q29" s="558"/>
      <c r="R29" s="429"/>
      <c r="S29" s="429"/>
      <c r="T29" s="429"/>
      <c r="U29" s="429"/>
      <c r="V29" s="429"/>
      <c r="W29" s="429"/>
      <c r="X29" s="429"/>
      <c r="Y29" s="429"/>
      <c r="Z29" s="429"/>
      <c r="AA29" s="429"/>
      <c r="AB29" s="429"/>
      <c r="AC29" s="429"/>
      <c r="AD29" s="429"/>
      <c r="AE29" s="429"/>
      <c r="AF29" s="429"/>
      <c r="AG29" s="429"/>
      <c r="AH29" s="429"/>
      <c r="AI29" s="429"/>
    </row>
    <row r="30" spans="1:35" s="295" customFormat="1">
      <c r="A30" s="588"/>
      <c r="B30" s="446"/>
      <c r="C30" s="358"/>
      <c r="D30" s="1116"/>
      <c r="E30" s="1116"/>
      <c r="F30" s="1116"/>
      <c r="G30" s="1116"/>
      <c r="H30" s="1116"/>
      <c r="I30" s="1116"/>
      <c r="J30" s="1116"/>
      <c r="K30" s="1116"/>
      <c r="L30" s="1116"/>
      <c r="M30" s="1116"/>
      <c r="N30" s="1116"/>
      <c r="O30" s="1116"/>
      <c r="P30" s="1116"/>
      <c r="Q30" s="558"/>
      <c r="R30" s="429"/>
      <c r="S30" s="429"/>
      <c r="T30" s="429"/>
      <c r="U30" s="429"/>
      <c r="V30" s="429"/>
      <c r="W30" s="429"/>
      <c r="X30" s="429"/>
      <c r="Y30" s="429"/>
      <c r="Z30" s="429"/>
      <c r="AA30" s="429"/>
      <c r="AB30" s="429"/>
      <c r="AC30" s="429"/>
      <c r="AD30" s="429"/>
      <c r="AE30" s="429"/>
      <c r="AF30" s="429"/>
      <c r="AG30" s="429"/>
      <c r="AH30" s="429"/>
      <c r="AI30" s="429"/>
    </row>
    <row r="31" spans="1:35" s="295" customFormat="1">
      <c r="A31" s="588"/>
      <c r="B31" s="446"/>
      <c r="C31" s="358"/>
      <c r="D31" s="1116"/>
      <c r="E31" s="1116"/>
      <c r="F31" s="1116"/>
      <c r="G31" s="1116"/>
      <c r="H31" s="1116"/>
      <c r="I31" s="1116"/>
      <c r="J31" s="1116"/>
      <c r="K31" s="1116"/>
      <c r="L31" s="1116"/>
      <c r="M31" s="1116"/>
      <c r="N31" s="1116"/>
      <c r="O31" s="1116"/>
      <c r="P31" s="1116"/>
      <c r="Q31" s="558"/>
      <c r="R31" s="429"/>
      <c r="S31" s="429"/>
      <c r="T31" s="429"/>
      <c r="U31" s="429"/>
      <c r="V31" s="429"/>
      <c r="W31" s="429"/>
      <c r="X31" s="429"/>
      <c r="Y31" s="429"/>
      <c r="Z31" s="429"/>
      <c r="AA31" s="429"/>
      <c r="AB31" s="429"/>
      <c r="AC31" s="429"/>
      <c r="AD31" s="429"/>
      <c r="AE31" s="429"/>
      <c r="AF31" s="429"/>
      <c r="AG31" s="429"/>
      <c r="AH31" s="429"/>
      <c r="AI31" s="429"/>
    </row>
    <row r="32" spans="1:35" s="295" customFormat="1">
      <c r="A32" s="409"/>
      <c r="B32" s="558"/>
      <c r="C32" s="357"/>
      <c r="D32" s="1116"/>
      <c r="E32" s="1116"/>
      <c r="F32" s="1116"/>
      <c r="G32" s="1116"/>
      <c r="H32" s="1116"/>
      <c r="I32" s="1116"/>
      <c r="J32" s="1116"/>
      <c r="K32" s="1116"/>
      <c r="L32" s="1116"/>
      <c r="M32" s="1116"/>
      <c r="N32" s="1116"/>
      <c r="O32" s="1116"/>
      <c r="P32" s="1116"/>
      <c r="Q32" s="558"/>
      <c r="R32" s="429"/>
      <c r="S32" s="429"/>
      <c r="T32" s="429"/>
      <c r="U32" s="429"/>
      <c r="V32" s="429"/>
      <c r="W32" s="429"/>
      <c r="X32" s="429"/>
      <c r="Y32" s="429"/>
      <c r="Z32" s="429"/>
      <c r="AA32" s="429"/>
      <c r="AB32" s="429"/>
      <c r="AC32" s="429"/>
      <c r="AD32" s="429"/>
      <c r="AE32" s="429"/>
      <c r="AF32" s="429"/>
      <c r="AG32" s="429"/>
      <c r="AH32" s="429"/>
      <c r="AI32" s="429"/>
    </row>
    <row r="33" spans="1:35" s="295" customFormat="1">
      <c r="A33" s="409"/>
      <c r="B33" s="558"/>
      <c r="C33" s="358"/>
      <c r="D33" s="1116"/>
      <c r="E33" s="1116"/>
      <c r="F33" s="1116"/>
      <c r="G33" s="1116"/>
      <c r="H33" s="1116"/>
      <c r="I33" s="1116"/>
      <c r="J33" s="1116"/>
      <c r="K33" s="1116"/>
      <c r="L33" s="1116"/>
      <c r="M33" s="1116"/>
      <c r="N33" s="1116"/>
      <c r="O33" s="1116"/>
      <c r="P33" s="1116"/>
      <c r="Q33" s="558"/>
      <c r="R33" s="429"/>
      <c r="S33" s="429"/>
      <c r="T33" s="429"/>
      <c r="U33" s="429"/>
      <c r="V33" s="429"/>
      <c r="W33" s="429"/>
      <c r="X33" s="429"/>
      <c r="Y33" s="429"/>
      <c r="Z33" s="429"/>
      <c r="AA33" s="429"/>
      <c r="AB33" s="429"/>
      <c r="AC33" s="429"/>
      <c r="AD33" s="429"/>
      <c r="AE33" s="429"/>
      <c r="AF33" s="429"/>
      <c r="AG33" s="429"/>
      <c r="AH33" s="429"/>
      <c r="AI33" s="429"/>
    </row>
    <row r="34" spans="1:35" s="295" customFormat="1">
      <c r="A34" s="410"/>
      <c r="B34" s="558"/>
      <c r="C34" s="358"/>
      <c r="D34" s="1116"/>
      <c r="E34" s="1116"/>
      <c r="F34" s="1116"/>
      <c r="G34" s="1116"/>
      <c r="H34" s="1116"/>
      <c r="I34" s="1116"/>
      <c r="J34" s="1116"/>
      <c r="K34" s="1116"/>
      <c r="L34" s="1116"/>
      <c r="M34" s="1116"/>
      <c r="N34" s="1116"/>
      <c r="O34" s="1116"/>
      <c r="P34" s="1116"/>
      <c r="Q34" s="558"/>
      <c r="R34" s="429"/>
      <c r="S34" s="429"/>
      <c r="T34" s="429"/>
      <c r="U34" s="429"/>
      <c r="V34" s="429"/>
      <c r="W34" s="429"/>
      <c r="X34" s="429"/>
      <c r="Y34" s="429"/>
      <c r="Z34" s="429"/>
      <c r="AA34" s="429"/>
      <c r="AB34" s="429"/>
      <c r="AC34" s="429"/>
      <c r="AD34" s="429"/>
      <c r="AE34" s="429"/>
      <c r="AF34" s="429"/>
      <c r="AG34" s="429"/>
      <c r="AH34" s="429"/>
      <c r="AI34" s="429"/>
    </row>
    <row r="35" spans="1:35" s="295" customFormat="1">
      <c r="A35" s="1062" t="s">
        <v>608</v>
      </c>
      <c r="B35" s="1063"/>
      <c r="C35" s="1063"/>
      <c r="D35" s="1063"/>
      <c r="E35" s="1063"/>
      <c r="F35" s="1063"/>
      <c r="G35" s="1063"/>
      <c r="H35" s="1063"/>
      <c r="I35" s="1063"/>
      <c r="J35" s="1063"/>
      <c r="K35" s="1063"/>
      <c r="L35" s="1063"/>
      <c r="M35" s="1063"/>
      <c r="N35" s="1063"/>
      <c r="O35" s="1063"/>
      <c r="P35" s="1063"/>
      <c r="Q35" s="1063"/>
      <c r="R35" s="1063"/>
      <c r="S35" s="1063"/>
      <c r="T35" s="1063"/>
      <c r="U35" s="1063"/>
      <c r="V35" s="1063"/>
      <c r="W35" s="1063"/>
      <c r="X35" s="1063"/>
      <c r="Y35" s="1063"/>
      <c r="Z35" s="1063"/>
      <c r="AA35" s="1063"/>
      <c r="AB35" s="1063"/>
      <c r="AC35" s="1063"/>
      <c r="AD35" s="1063"/>
      <c r="AE35" s="1063"/>
      <c r="AF35" s="1063"/>
      <c r="AG35" s="1063"/>
      <c r="AH35" s="1063"/>
      <c r="AI35" s="429"/>
    </row>
    <row r="36" spans="1:35" s="295" customFormat="1" ht="15" customHeight="1">
      <c r="A36" s="1010" t="s">
        <v>522</v>
      </c>
      <c r="B36" s="1029"/>
      <c r="C36" s="1064" t="s">
        <v>762</v>
      </c>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c r="AG36" s="1064"/>
      <c r="AH36" s="1064"/>
      <c r="AI36" s="429"/>
    </row>
    <row r="37" spans="1:35" s="295" customFormat="1">
      <c r="A37" s="1030"/>
      <c r="B37" s="1031"/>
      <c r="C37" s="1064"/>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c r="AI37" s="429"/>
    </row>
    <row r="38" spans="1:35" s="295" customFormat="1">
      <c r="A38" s="1030"/>
      <c r="B38" s="1031"/>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c r="AI38" s="429"/>
    </row>
    <row r="39" spans="1:35" s="295" customFormat="1">
      <c r="A39" s="1030"/>
      <c r="B39" s="1031"/>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c r="AI39" s="429"/>
    </row>
    <row r="40" spans="1:35" s="295" customFormat="1">
      <c r="A40" s="1030"/>
      <c r="B40" s="1031"/>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c r="AI40" s="429"/>
    </row>
    <row r="41" spans="1:35" s="295" customFormat="1" ht="12" customHeight="1">
      <c r="A41" s="1030"/>
      <c r="B41" s="1031"/>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c r="AI41" s="429"/>
    </row>
    <row r="42" spans="1:35" s="295" customFormat="1" ht="12" hidden="1" customHeight="1">
      <c r="A42" s="1030"/>
      <c r="B42" s="1031"/>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c r="AI42" s="429"/>
    </row>
    <row r="43" spans="1:35" s="295" customFormat="1" ht="7.5" hidden="1" customHeight="1">
      <c r="A43" s="1030"/>
      <c r="B43" s="1031"/>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c r="AI43" s="429"/>
    </row>
    <row r="44" spans="1:35" s="295" customFormat="1" ht="15" hidden="1" customHeight="1">
      <c r="A44" s="1030"/>
      <c r="B44" s="1031"/>
      <c r="C44" s="1064"/>
      <c r="D44" s="1064"/>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c r="AI44" s="429"/>
    </row>
    <row r="45" spans="1:35" s="295" customFormat="1" ht="9.75" hidden="1" customHeight="1">
      <c r="A45" s="1030"/>
      <c r="B45" s="1031"/>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c r="AI45" s="429"/>
    </row>
    <row r="46" spans="1:35" s="295" customFormat="1" ht="15" hidden="1" customHeight="1">
      <c r="A46" s="1030"/>
      <c r="B46" s="1031"/>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c r="AI46" s="429"/>
    </row>
    <row r="47" spans="1:35" s="295" customFormat="1" ht="15" hidden="1" customHeight="1">
      <c r="A47" s="1030"/>
      <c r="B47" s="1031"/>
      <c r="C47" s="1064"/>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c r="AI47" s="429"/>
    </row>
    <row r="48" spans="1:35" s="295" customFormat="1" ht="15" hidden="1" customHeight="1">
      <c r="A48" s="1030"/>
      <c r="B48" s="1031"/>
      <c r="C48" s="1064"/>
      <c r="D48" s="1064"/>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c r="AI48" s="429"/>
    </row>
    <row r="49" spans="1:35" s="295" customFormat="1" ht="15" hidden="1" customHeight="1">
      <c r="A49" s="1030"/>
      <c r="B49" s="1031"/>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c r="AI49" s="429"/>
    </row>
    <row r="50" spans="1:35" s="295" customFormat="1" ht="15" hidden="1" customHeight="1">
      <c r="A50" s="1030"/>
      <c r="B50" s="1031"/>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c r="AI50" s="429"/>
    </row>
    <row r="51" spans="1:35" s="295" customFormat="1" ht="15" hidden="1" customHeight="1">
      <c r="A51" s="1030"/>
      <c r="B51" s="1031"/>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c r="AG51" s="1064"/>
      <c r="AH51" s="1064"/>
      <c r="AI51" s="429"/>
    </row>
    <row r="52" spans="1:35" s="295" customFormat="1" ht="15" hidden="1" customHeight="1">
      <c r="A52" s="1030"/>
      <c r="B52" s="1031"/>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c r="AG52" s="1064"/>
      <c r="AH52" s="1064"/>
      <c r="AI52" s="429"/>
    </row>
    <row r="53" spans="1:35" s="295" customFormat="1" ht="15" hidden="1" customHeight="1">
      <c r="A53" s="1030"/>
      <c r="B53" s="1031"/>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c r="AG53" s="1064"/>
      <c r="AH53" s="1064"/>
      <c r="AI53" s="429"/>
    </row>
    <row r="54" spans="1:35" s="295" customFormat="1" ht="15" hidden="1" customHeight="1">
      <c r="A54" s="1030"/>
      <c r="B54" s="1031"/>
      <c r="C54" s="1064"/>
      <c r="D54" s="1064"/>
      <c r="E54" s="1064"/>
      <c r="F54" s="1064"/>
      <c r="G54" s="1064"/>
      <c r="H54" s="1064"/>
      <c r="I54" s="1064"/>
      <c r="J54" s="1064"/>
      <c r="K54" s="1064"/>
      <c r="L54" s="1064"/>
      <c r="M54" s="1064"/>
      <c r="N54" s="1064"/>
      <c r="O54" s="1064"/>
      <c r="P54" s="1064"/>
      <c r="Q54" s="1064"/>
      <c r="R54" s="1064"/>
      <c r="S54" s="1064"/>
      <c r="T54" s="1064"/>
      <c r="U54" s="1064"/>
      <c r="V54" s="1064"/>
      <c r="W54" s="1064"/>
      <c r="X54" s="1064"/>
      <c r="Y54" s="1064"/>
      <c r="Z54" s="1064"/>
      <c r="AA54" s="1064"/>
      <c r="AB54" s="1064"/>
      <c r="AC54" s="1064"/>
      <c r="AD54" s="1064"/>
      <c r="AE54" s="1064"/>
      <c r="AF54" s="1064"/>
      <c r="AG54" s="1064"/>
      <c r="AH54" s="1064"/>
      <c r="AI54" s="429"/>
    </row>
    <row r="55" spans="1:35" s="295" customFormat="1" ht="15" hidden="1" customHeight="1">
      <c r="A55" s="1032"/>
      <c r="B55" s="1033"/>
      <c r="C55" s="1064"/>
      <c r="D55" s="1064"/>
      <c r="E55" s="1064"/>
      <c r="F55" s="1064"/>
      <c r="G55" s="1064"/>
      <c r="H55" s="1064"/>
      <c r="I55" s="1064"/>
      <c r="J55" s="1064"/>
      <c r="K55" s="1064"/>
      <c r="L55" s="1064"/>
      <c r="M55" s="1064"/>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429"/>
    </row>
    <row r="56" spans="1:35" s="295" customFormat="1" ht="15" customHeight="1">
      <c r="A56" s="1010" t="s">
        <v>521</v>
      </c>
      <c r="B56" s="1011"/>
      <c r="C56" s="1064" t="s">
        <v>763</v>
      </c>
      <c r="D56" s="1064"/>
      <c r="E56" s="1064"/>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1064"/>
      <c r="AC56" s="1064"/>
      <c r="AD56" s="1064"/>
      <c r="AE56" s="1064"/>
      <c r="AF56" s="1064"/>
      <c r="AG56" s="1064"/>
      <c r="AH56" s="1064"/>
      <c r="AI56" s="429"/>
    </row>
    <row r="57" spans="1:35" s="295" customFormat="1">
      <c r="A57" s="1012"/>
      <c r="B57" s="1013"/>
      <c r="C57" s="1064"/>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4"/>
      <c r="Z57" s="1064"/>
      <c r="AA57" s="1064"/>
      <c r="AB57" s="1064"/>
      <c r="AC57" s="1064"/>
      <c r="AD57" s="1064"/>
      <c r="AE57" s="1064"/>
      <c r="AF57" s="1064"/>
      <c r="AG57" s="1064"/>
      <c r="AH57" s="1064"/>
      <c r="AI57" s="429"/>
    </row>
    <row r="58" spans="1:35" s="295" customFormat="1">
      <c r="A58" s="1012"/>
      <c r="B58" s="1013"/>
      <c r="C58" s="1064"/>
      <c r="D58" s="1064"/>
      <c r="E58" s="1064"/>
      <c r="F58" s="1064"/>
      <c r="G58" s="1064"/>
      <c r="H58" s="1064"/>
      <c r="I58" s="1064"/>
      <c r="J58" s="1064"/>
      <c r="K58" s="1064"/>
      <c r="L58" s="1064"/>
      <c r="M58" s="1064"/>
      <c r="N58" s="1064"/>
      <c r="O58" s="1064"/>
      <c r="P58" s="1064"/>
      <c r="Q58" s="1064"/>
      <c r="R58" s="1064"/>
      <c r="S58" s="1064"/>
      <c r="T58" s="1064"/>
      <c r="U58" s="1064"/>
      <c r="V58" s="1064"/>
      <c r="W58" s="1064"/>
      <c r="X58" s="1064"/>
      <c r="Y58" s="1064"/>
      <c r="Z58" s="1064"/>
      <c r="AA58" s="1064"/>
      <c r="AB58" s="1064"/>
      <c r="AC58" s="1064"/>
      <c r="AD58" s="1064"/>
      <c r="AE58" s="1064"/>
      <c r="AF58" s="1064"/>
      <c r="AG58" s="1064"/>
      <c r="AH58" s="1064"/>
      <c r="AI58" s="429"/>
    </row>
    <row r="59" spans="1:35" s="295" customFormat="1">
      <c r="A59" s="1012"/>
      <c r="B59" s="1013"/>
      <c r="C59" s="1064"/>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1064"/>
      <c r="AC59" s="1064"/>
      <c r="AD59" s="1064"/>
      <c r="AE59" s="1064"/>
      <c r="AF59" s="1064"/>
      <c r="AG59" s="1064"/>
      <c r="AH59" s="1064"/>
      <c r="AI59" s="429"/>
    </row>
    <row r="60" spans="1:35" s="295" customFormat="1">
      <c r="A60" s="1012"/>
      <c r="B60" s="1013"/>
      <c r="C60" s="1064"/>
      <c r="D60" s="106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c r="AE60" s="1064"/>
      <c r="AF60" s="1064"/>
      <c r="AG60" s="1064"/>
      <c r="AH60" s="1064"/>
      <c r="AI60" s="429"/>
    </row>
    <row r="61" spans="1:35" s="295" customFormat="1">
      <c r="A61" s="1012"/>
      <c r="B61" s="1013"/>
      <c r="C61" s="1064"/>
      <c r="D61" s="1064"/>
      <c r="E61" s="1064"/>
      <c r="F61" s="1064"/>
      <c r="G61" s="1064"/>
      <c r="H61" s="1064"/>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4"/>
      <c r="AE61" s="1064"/>
      <c r="AF61" s="1064"/>
      <c r="AG61" s="1064"/>
      <c r="AH61" s="1064"/>
      <c r="AI61" s="429"/>
    </row>
    <row r="62" spans="1:35" s="295" customFormat="1">
      <c r="A62" s="1012"/>
      <c r="B62" s="1013"/>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429"/>
    </row>
    <row r="63" spans="1:35" s="295" customFormat="1">
      <c r="A63" s="1012"/>
      <c r="B63" s="1013"/>
      <c r="C63" s="1064"/>
      <c r="D63" s="1064"/>
      <c r="E63" s="1064"/>
      <c r="F63" s="1064"/>
      <c r="G63" s="1064"/>
      <c r="H63" s="1064"/>
      <c r="I63" s="1064"/>
      <c r="J63" s="1064"/>
      <c r="K63" s="1064"/>
      <c r="L63" s="1064"/>
      <c r="M63" s="1064"/>
      <c r="N63" s="1064"/>
      <c r="O63" s="1064"/>
      <c r="P63" s="1064"/>
      <c r="Q63" s="1064"/>
      <c r="R63" s="1064"/>
      <c r="S63" s="1064"/>
      <c r="T63" s="1064"/>
      <c r="U63" s="1064"/>
      <c r="V63" s="1064"/>
      <c r="W63" s="1064"/>
      <c r="X63" s="1064"/>
      <c r="Y63" s="1064"/>
      <c r="Z63" s="1064"/>
      <c r="AA63" s="1064"/>
      <c r="AB63" s="1064"/>
      <c r="AC63" s="1064"/>
      <c r="AD63" s="1064"/>
      <c r="AE63" s="1064"/>
      <c r="AF63" s="1064"/>
      <c r="AG63" s="1064"/>
      <c r="AH63" s="1064"/>
      <c r="AI63" s="429"/>
    </row>
    <row r="64" spans="1:35" s="295" customFormat="1" ht="8.25" customHeight="1">
      <c r="A64" s="1012"/>
      <c r="B64" s="1013"/>
      <c r="C64" s="1064"/>
      <c r="D64" s="1064"/>
      <c r="E64" s="1064"/>
      <c r="F64" s="1064"/>
      <c r="G64" s="1064"/>
      <c r="H64" s="1064"/>
      <c r="I64" s="1064"/>
      <c r="J64" s="1064"/>
      <c r="K64" s="1064"/>
      <c r="L64" s="1064"/>
      <c r="M64" s="1064"/>
      <c r="N64" s="1064"/>
      <c r="O64" s="1064"/>
      <c r="P64" s="1064"/>
      <c r="Q64" s="1064"/>
      <c r="R64" s="1064"/>
      <c r="S64" s="1064"/>
      <c r="T64" s="1064"/>
      <c r="U64" s="1064"/>
      <c r="V64" s="1064"/>
      <c r="W64" s="1064"/>
      <c r="X64" s="1064"/>
      <c r="Y64" s="1064"/>
      <c r="Z64" s="1064"/>
      <c r="AA64" s="1064"/>
      <c r="AB64" s="1064"/>
      <c r="AC64" s="1064"/>
      <c r="AD64" s="1064"/>
      <c r="AE64" s="1064"/>
      <c r="AF64" s="1064"/>
      <c r="AG64" s="1064"/>
      <c r="AH64" s="1064"/>
      <c r="AI64" s="429"/>
    </row>
    <row r="65" spans="1:35" s="295" customFormat="1" ht="15" hidden="1" customHeight="1">
      <c r="A65" s="1012"/>
      <c r="B65" s="1013"/>
      <c r="C65" s="1064"/>
      <c r="D65" s="1064"/>
      <c r="E65" s="1064"/>
      <c r="F65" s="1064"/>
      <c r="G65" s="1064"/>
      <c r="H65" s="1064"/>
      <c r="I65" s="1064"/>
      <c r="J65" s="1064"/>
      <c r="K65" s="1064"/>
      <c r="L65" s="1064"/>
      <c r="M65" s="1064"/>
      <c r="N65" s="1064"/>
      <c r="O65" s="1064"/>
      <c r="P65" s="1064"/>
      <c r="Q65" s="1064"/>
      <c r="R65" s="1064"/>
      <c r="S65" s="1064"/>
      <c r="T65" s="1064"/>
      <c r="U65" s="1064"/>
      <c r="V65" s="1064"/>
      <c r="W65" s="1064"/>
      <c r="X65" s="1064"/>
      <c r="Y65" s="1064"/>
      <c r="Z65" s="1064"/>
      <c r="AA65" s="1064"/>
      <c r="AB65" s="1064"/>
      <c r="AC65" s="1064"/>
      <c r="AD65" s="1064"/>
      <c r="AE65" s="1064"/>
      <c r="AF65" s="1064"/>
      <c r="AG65" s="1064"/>
      <c r="AH65" s="1064"/>
      <c r="AI65" s="429"/>
    </row>
    <row r="66" spans="1:35" s="295" customFormat="1" ht="15" hidden="1" customHeight="1">
      <c r="A66" s="1012"/>
      <c r="B66" s="1013"/>
      <c r="C66" s="1064"/>
      <c r="D66" s="1064"/>
      <c r="E66" s="1064"/>
      <c r="F66" s="1064"/>
      <c r="G66" s="1064"/>
      <c r="H66" s="1064"/>
      <c r="I66" s="1064"/>
      <c r="J66" s="1064"/>
      <c r="K66" s="1064"/>
      <c r="L66" s="1064"/>
      <c r="M66" s="1064"/>
      <c r="N66" s="1064"/>
      <c r="O66" s="1064"/>
      <c r="P66" s="1064"/>
      <c r="Q66" s="1064"/>
      <c r="R66" s="1064"/>
      <c r="S66" s="1064"/>
      <c r="T66" s="1064"/>
      <c r="U66" s="1064"/>
      <c r="V66" s="1064"/>
      <c r="W66" s="1064"/>
      <c r="X66" s="1064"/>
      <c r="Y66" s="1064"/>
      <c r="Z66" s="1064"/>
      <c r="AA66" s="1064"/>
      <c r="AB66" s="1064"/>
      <c r="AC66" s="1064"/>
      <c r="AD66" s="1064"/>
      <c r="AE66" s="1064"/>
      <c r="AF66" s="1064"/>
      <c r="AG66" s="1064"/>
      <c r="AH66" s="1064"/>
      <c r="AI66" s="429"/>
    </row>
    <row r="67" spans="1:35" s="295" customFormat="1" ht="9" hidden="1" customHeight="1">
      <c r="A67" s="1012"/>
      <c r="B67" s="1013"/>
      <c r="C67" s="1064"/>
      <c r="D67" s="1064"/>
      <c r="E67" s="1064"/>
      <c r="F67" s="1064"/>
      <c r="G67" s="1064"/>
      <c r="H67" s="1064"/>
      <c r="I67" s="1064"/>
      <c r="J67" s="1064"/>
      <c r="K67" s="1064"/>
      <c r="L67" s="1064"/>
      <c r="M67" s="1064"/>
      <c r="N67" s="1064"/>
      <c r="O67" s="1064"/>
      <c r="P67" s="1064"/>
      <c r="Q67" s="1064"/>
      <c r="R67" s="1064"/>
      <c r="S67" s="1064"/>
      <c r="T67" s="1064"/>
      <c r="U67" s="1064"/>
      <c r="V67" s="1064"/>
      <c r="W67" s="1064"/>
      <c r="X67" s="1064"/>
      <c r="Y67" s="1064"/>
      <c r="Z67" s="1064"/>
      <c r="AA67" s="1064"/>
      <c r="AB67" s="1064"/>
      <c r="AC67" s="1064"/>
      <c r="AD67" s="1064"/>
      <c r="AE67" s="1064"/>
      <c r="AF67" s="1064"/>
      <c r="AG67" s="1064"/>
      <c r="AH67" s="1064"/>
      <c r="AI67" s="429"/>
    </row>
    <row r="68" spans="1:35" s="295" customFormat="1" ht="15" hidden="1" customHeight="1">
      <c r="A68" s="1012"/>
      <c r="B68" s="1013"/>
      <c r="C68" s="1064"/>
      <c r="D68" s="1064"/>
      <c r="E68" s="1064"/>
      <c r="F68" s="1064"/>
      <c r="G68" s="1064"/>
      <c r="H68" s="1064"/>
      <c r="I68" s="1064"/>
      <c r="J68" s="1064"/>
      <c r="K68" s="1064"/>
      <c r="L68" s="1064"/>
      <c r="M68" s="1064"/>
      <c r="N68" s="1064"/>
      <c r="O68" s="1064"/>
      <c r="P68" s="1064"/>
      <c r="Q68" s="1064"/>
      <c r="R68" s="1064"/>
      <c r="S68" s="1064"/>
      <c r="T68" s="1064"/>
      <c r="U68" s="1064"/>
      <c r="V68" s="1064"/>
      <c r="W68" s="1064"/>
      <c r="X68" s="1064"/>
      <c r="Y68" s="1064"/>
      <c r="Z68" s="1064"/>
      <c r="AA68" s="1064"/>
      <c r="AB68" s="1064"/>
      <c r="AC68" s="1064"/>
      <c r="AD68" s="1064"/>
      <c r="AE68" s="1064"/>
      <c r="AF68" s="1064"/>
      <c r="AG68" s="1064"/>
      <c r="AH68" s="1064"/>
      <c r="AI68" s="429"/>
    </row>
    <row r="69" spans="1:35" s="295" customFormat="1" ht="15" hidden="1" customHeight="1">
      <c r="A69" s="1012"/>
      <c r="B69" s="1013"/>
      <c r="C69" s="1064"/>
      <c r="D69" s="1064"/>
      <c r="E69" s="1064"/>
      <c r="F69" s="1064"/>
      <c r="G69" s="1064"/>
      <c r="H69" s="1064"/>
      <c r="I69" s="1064"/>
      <c r="J69" s="1064"/>
      <c r="K69" s="1064"/>
      <c r="L69" s="1064"/>
      <c r="M69" s="1064"/>
      <c r="N69" s="1064"/>
      <c r="O69" s="1064"/>
      <c r="P69" s="1064"/>
      <c r="Q69" s="1064"/>
      <c r="R69" s="1064"/>
      <c r="S69" s="1064"/>
      <c r="T69" s="1064"/>
      <c r="U69" s="1064"/>
      <c r="V69" s="1064"/>
      <c r="W69" s="1064"/>
      <c r="X69" s="1064"/>
      <c r="Y69" s="1064"/>
      <c r="Z69" s="1064"/>
      <c r="AA69" s="1064"/>
      <c r="AB69" s="1064"/>
      <c r="AC69" s="1064"/>
      <c r="AD69" s="1064"/>
      <c r="AE69" s="1064"/>
      <c r="AF69" s="1064"/>
      <c r="AG69" s="1064"/>
      <c r="AH69" s="1064"/>
      <c r="AI69" s="429"/>
    </row>
    <row r="70" spans="1:35" s="295" customFormat="1" ht="15" hidden="1" customHeight="1">
      <c r="A70" s="1012"/>
      <c r="B70" s="1013"/>
      <c r="C70" s="1064"/>
      <c r="D70" s="1064"/>
      <c r="E70" s="1064"/>
      <c r="F70" s="1064"/>
      <c r="G70" s="1064"/>
      <c r="H70" s="1064"/>
      <c r="I70" s="1064"/>
      <c r="J70" s="1064"/>
      <c r="K70" s="1064"/>
      <c r="L70" s="1064"/>
      <c r="M70" s="1064"/>
      <c r="N70" s="1064"/>
      <c r="O70" s="1064"/>
      <c r="P70" s="1064"/>
      <c r="Q70" s="1064"/>
      <c r="R70" s="1064"/>
      <c r="S70" s="1064"/>
      <c r="T70" s="1064"/>
      <c r="U70" s="1064"/>
      <c r="V70" s="1064"/>
      <c r="W70" s="1064"/>
      <c r="X70" s="1064"/>
      <c r="Y70" s="1064"/>
      <c r="Z70" s="1064"/>
      <c r="AA70" s="1064"/>
      <c r="AB70" s="1064"/>
      <c r="AC70" s="1064"/>
      <c r="AD70" s="1064"/>
      <c r="AE70" s="1064"/>
      <c r="AF70" s="1064"/>
      <c r="AG70" s="1064"/>
      <c r="AH70" s="1064"/>
      <c r="AI70" s="429"/>
    </row>
    <row r="71" spans="1:35" s="295" customFormat="1" ht="15" hidden="1" customHeight="1">
      <c r="A71" s="1012"/>
      <c r="B71" s="1013"/>
      <c r="C71" s="1064"/>
      <c r="D71" s="1064"/>
      <c r="E71" s="1064"/>
      <c r="F71" s="1064"/>
      <c r="G71" s="1064"/>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429"/>
    </row>
    <row r="72" spans="1:35" s="295" customFormat="1" ht="15" hidden="1" customHeight="1">
      <c r="A72" s="1012"/>
      <c r="B72" s="1013"/>
      <c r="C72" s="1064"/>
      <c r="D72" s="1064"/>
      <c r="E72" s="1064"/>
      <c r="F72" s="1064"/>
      <c r="G72" s="1064"/>
      <c r="H72" s="1064"/>
      <c r="I72" s="1064"/>
      <c r="J72" s="1064"/>
      <c r="K72" s="1064"/>
      <c r="L72" s="1064"/>
      <c r="M72" s="1064"/>
      <c r="N72" s="1064"/>
      <c r="O72" s="1064"/>
      <c r="P72" s="1064"/>
      <c r="Q72" s="1064"/>
      <c r="R72" s="1064"/>
      <c r="S72" s="1064"/>
      <c r="T72" s="1064"/>
      <c r="U72" s="1064"/>
      <c r="V72" s="1064"/>
      <c r="W72" s="1064"/>
      <c r="X72" s="1064"/>
      <c r="Y72" s="1064"/>
      <c r="Z72" s="1064"/>
      <c r="AA72" s="1064"/>
      <c r="AB72" s="1064"/>
      <c r="AC72" s="1064"/>
      <c r="AD72" s="1064"/>
      <c r="AE72" s="1064"/>
      <c r="AF72" s="1064"/>
      <c r="AG72" s="1064"/>
      <c r="AH72" s="1064"/>
      <c r="AI72" s="429"/>
    </row>
    <row r="73" spans="1:35" s="295" customFormat="1" ht="15" hidden="1" customHeight="1">
      <c r="A73" s="1012"/>
      <c r="B73" s="1013"/>
      <c r="C73" s="1064"/>
      <c r="D73" s="1064"/>
      <c r="E73" s="1064"/>
      <c r="F73" s="1064"/>
      <c r="G73" s="1064"/>
      <c r="H73" s="1064"/>
      <c r="I73" s="1064"/>
      <c r="J73" s="1064"/>
      <c r="K73" s="1064"/>
      <c r="L73" s="1064"/>
      <c r="M73" s="1064"/>
      <c r="N73" s="1064"/>
      <c r="O73" s="1064"/>
      <c r="P73" s="1064"/>
      <c r="Q73" s="1064"/>
      <c r="R73" s="1064"/>
      <c r="S73" s="1064"/>
      <c r="T73" s="1064"/>
      <c r="U73" s="1064"/>
      <c r="V73" s="1064"/>
      <c r="W73" s="1064"/>
      <c r="X73" s="1064"/>
      <c r="Y73" s="1064"/>
      <c r="Z73" s="1064"/>
      <c r="AA73" s="1064"/>
      <c r="AB73" s="1064"/>
      <c r="AC73" s="1064"/>
      <c r="AD73" s="1064"/>
      <c r="AE73" s="1064"/>
      <c r="AF73" s="1064"/>
      <c r="AG73" s="1064"/>
      <c r="AH73" s="1064"/>
      <c r="AI73" s="429"/>
    </row>
    <row r="74" spans="1:35" s="295" customFormat="1" ht="15" hidden="1" customHeight="1">
      <c r="A74" s="1012"/>
      <c r="B74" s="1013"/>
      <c r="C74" s="1064"/>
      <c r="D74" s="1064"/>
      <c r="E74" s="1064"/>
      <c r="F74" s="1064"/>
      <c r="G74" s="1064"/>
      <c r="H74" s="1064"/>
      <c r="I74" s="1064"/>
      <c r="J74" s="1064"/>
      <c r="K74" s="1064"/>
      <c r="L74" s="1064"/>
      <c r="M74" s="1064"/>
      <c r="N74" s="1064"/>
      <c r="O74" s="1064"/>
      <c r="P74" s="1064"/>
      <c r="Q74" s="1064"/>
      <c r="R74" s="1064"/>
      <c r="S74" s="1064"/>
      <c r="T74" s="1064"/>
      <c r="U74" s="1064"/>
      <c r="V74" s="1064"/>
      <c r="W74" s="1064"/>
      <c r="X74" s="1064"/>
      <c r="Y74" s="1064"/>
      <c r="Z74" s="1064"/>
      <c r="AA74" s="1064"/>
      <c r="AB74" s="1064"/>
      <c r="AC74" s="1064"/>
      <c r="AD74" s="1064"/>
      <c r="AE74" s="1064"/>
      <c r="AF74" s="1064"/>
      <c r="AG74" s="1064"/>
      <c r="AH74" s="1064"/>
      <c r="AI74" s="429"/>
    </row>
    <row r="75" spans="1:35" s="295" customFormat="1" ht="15" hidden="1" customHeight="1">
      <c r="A75" s="1014"/>
      <c r="B75" s="1015"/>
      <c r="C75" s="1064"/>
      <c r="D75" s="1064"/>
      <c r="E75" s="1064"/>
      <c r="F75" s="1064"/>
      <c r="G75" s="1064"/>
      <c r="H75" s="1064"/>
      <c r="I75" s="1064"/>
      <c r="J75" s="1064"/>
      <c r="K75" s="1064"/>
      <c r="L75" s="1064"/>
      <c r="M75" s="1064"/>
      <c r="N75" s="1064"/>
      <c r="O75" s="1064"/>
      <c r="P75" s="1064"/>
      <c r="Q75" s="1064"/>
      <c r="R75" s="1064"/>
      <c r="S75" s="1064"/>
      <c r="T75" s="1064"/>
      <c r="U75" s="1064"/>
      <c r="V75" s="1064"/>
      <c r="W75" s="1064"/>
      <c r="X75" s="1064"/>
      <c r="Y75" s="1064"/>
      <c r="Z75" s="1064"/>
      <c r="AA75" s="1064"/>
      <c r="AB75" s="1064"/>
      <c r="AC75" s="1064"/>
      <c r="AD75" s="1064"/>
      <c r="AE75" s="1064"/>
      <c r="AF75" s="1064"/>
      <c r="AG75" s="1064"/>
      <c r="AH75" s="1064"/>
      <c r="AI75" s="429"/>
    </row>
    <row r="76" spans="1:35" s="295" customFormat="1" ht="15" customHeight="1">
      <c r="A76" s="1058" t="s">
        <v>520</v>
      </c>
      <c r="B76" s="1058"/>
      <c r="C76" s="1064" t="s">
        <v>764</v>
      </c>
      <c r="D76" s="1064"/>
      <c r="E76" s="1064"/>
      <c r="F76" s="1064"/>
      <c r="G76" s="1064"/>
      <c r="H76" s="1064"/>
      <c r="I76" s="1064"/>
      <c r="J76" s="1064"/>
      <c r="K76" s="1064"/>
      <c r="L76" s="1064"/>
      <c r="M76" s="1064"/>
      <c r="N76" s="1064"/>
      <c r="O76" s="1064"/>
      <c r="P76" s="1064"/>
      <c r="Q76" s="1064"/>
      <c r="R76" s="1064"/>
      <c r="S76" s="1064"/>
      <c r="T76" s="1064"/>
      <c r="U76" s="1064"/>
      <c r="V76" s="1064"/>
      <c r="W76" s="1064"/>
      <c r="X76" s="1064"/>
      <c r="Y76" s="1064"/>
      <c r="Z76" s="1064"/>
      <c r="AA76" s="1064"/>
      <c r="AB76" s="1064"/>
      <c r="AC76" s="1064"/>
      <c r="AD76" s="1064"/>
      <c r="AE76" s="1064"/>
      <c r="AF76" s="1064"/>
      <c r="AG76" s="1064"/>
      <c r="AH76" s="1064"/>
      <c r="AI76" s="429"/>
    </row>
    <row r="77" spans="1:35" s="295" customFormat="1">
      <c r="A77" s="1058"/>
      <c r="B77" s="1058"/>
      <c r="C77" s="1064"/>
      <c r="D77" s="1064"/>
      <c r="E77" s="1064"/>
      <c r="F77" s="1064"/>
      <c r="G77" s="1064"/>
      <c r="H77" s="1064"/>
      <c r="I77" s="1064"/>
      <c r="J77" s="1064"/>
      <c r="K77" s="1064"/>
      <c r="L77" s="1064"/>
      <c r="M77" s="1064"/>
      <c r="N77" s="1064"/>
      <c r="O77" s="1064"/>
      <c r="P77" s="1064"/>
      <c r="Q77" s="1064"/>
      <c r="R77" s="1064"/>
      <c r="S77" s="1064"/>
      <c r="T77" s="1064"/>
      <c r="U77" s="1064"/>
      <c r="V77" s="1064"/>
      <c r="W77" s="1064"/>
      <c r="X77" s="1064"/>
      <c r="Y77" s="1064"/>
      <c r="Z77" s="1064"/>
      <c r="AA77" s="1064"/>
      <c r="AB77" s="1064"/>
      <c r="AC77" s="1064"/>
      <c r="AD77" s="1064"/>
      <c r="AE77" s="1064"/>
      <c r="AF77" s="1064"/>
      <c r="AG77" s="1064"/>
      <c r="AH77" s="1064"/>
      <c r="AI77" s="429"/>
    </row>
    <row r="78" spans="1:35" s="295" customFormat="1">
      <c r="A78" s="1058"/>
      <c r="B78" s="1058"/>
      <c r="C78" s="1064"/>
      <c r="D78" s="1064"/>
      <c r="E78" s="1064"/>
      <c r="F78" s="1064"/>
      <c r="G78" s="1064"/>
      <c r="H78" s="1064"/>
      <c r="I78" s="1064"/>
      <c r="J78" s="1064"/>
      <c r="K78" s="1064"/>
      <c r="L78" s="1064"/>
      <c r="M78" s="1064"/>
      <c r="N78" s="1064"/>
      <c r="O78" s="1064"/>
      <c r="P78" s="1064"/>
      <c r="Q78" s="1064"/>
      <c r="R78" s="1064"/>
      <c r="S78" s="1064"/>
      <c r="T78" s="1064"/>
      <c r="U78" s="1064"/>
      <c r="V78" s="1064"/>
      <c r="W78" s="1064"/>
      <c r="X78" s="1064"/>
      <c r="Y78" s="1064"/>
      <c r="Z78" s="1064"/>
      <c r="AA78" s="1064"/>
      <c r="AB78" s="1064"/>
      <c r="AC78" s="1064"/>
      <c r="AD78" s="1064"/>
      <c r="AE78" s="1064"/>
      <c r="AF78" s="1064"/>
      <c r="AG78" s="1064"/>
      <c r="AH78" s="1064"/>
      <c r="AI78" s="429"/>
    </row>
    <row r="79" spans="1:35" s="295" customFormat="1">
      <c r="A79" s="1058"/>
      <c r="B79" s="1058"/>
      <c r="C79" s="1064"/>
      <c r="D79" s="1064"/>
      <c r="E79" s="1064"/>
      <c r="F79" s="1064"/>
      <c r="G79" s="1064"/>
      <c r="H79" s="1064"/>
      <c r="I79" s="1064"/>
      <c r="J79" s="1064"/>
      <c r="K79" s="1064"/>
      <c r="L79" s="1064"/>
      <c r="M79" s="1064"/>
      <c r="N79" s="1064"/>
      <c r="O79" s="1064"/>
      <c r="P79" s="1064"/>
      <c r="Q79" s="1064"/>
      <c r="R79" s="1064"/>
      <c r="S79" s="1064"/>
      <c r="T79" s="1064"/>
      <c r="U79" s="1064"/>
      <c r="V79" s="1064"/>
      <c r="W79" s="1064"/>
      <c r="X79" s="1064"/>
      <c r="Y79" s="1064"/>
      <c r="Z79" s="1064"/>
      <c r="AA79" s="1064"/>
      <c r="AB79" s="1064"/>
      <c r="AC79" s="1064"/>
      <c r="AD79" s="1064"/>
      <c r="AE79" s="1064"/>
      <c r="AF79" s="1064"/>
      <c r="AG79" s="1064"/>
      <c r="AH79" s="1064"/>
      <c r="AI79" s="429"/>
    </row>
    <row r="80" spans="1:35" s="295" customFormat="1">
      <c r="A80" s="1058"/>
      <c r="B80" s="1058"/>
      <c r="C80" s="1064"/>
      <c r="D80" s="1064"/>
      <c r="E80" s="1064"/>
      <c r="F80" s="1064"/>
      <c r="G80" s="1064"/>
      <c r="H80" s="1064"/>
      <c r="I80" s="1064"/>
      <c r="J80" s="1064"/>
      <c r="K80" s="1064"/>
      <c r="L80" s="1064"/>
      <c r="M80" s="1064"/>
      <c r="N80" s="1064"/>
      <c r="O80" s="1064"/>
      <c r="P80" s="1064"/>
      <c r="Q80" s="1064"/>
      <c r="R80" s="1064"/>
      <c r="S80" s="1064"/>
      <c r="T80" s="1064"/>
      <c r="U80" s="1064"/>
      <c r="V80" s="1064"/>
      <c r="W80" s="1064"/>
      <c r="X80" s="1064"/>
      <c r="Y80" s="1064"/>
      <c r="Z80" s="1064"/>
      <c r="AA80" s="1064"/>
      <c r="AB80" s="1064"/>
      <c r="AC80" s="1064"/>
      <c r="AD80" s="1064"/>
      <c r="AE80" s="1064"/>
      <c r="AF80" s="1064"/>
      <c r="AG80" s="1064"/>
      <c r="AH80" s="1064"/>
      <c r="AI80" s="429"/>
    </row>
    <row r="81" spans="1:35" s="295" customFormat="1">
      <c r="A81" s="1058"/>
      <c r="B81" s="1058"/>
      <c r="C81" s="1064"/>
      <c r="D81" s="1064"/>
      <c r="E81" s="1064"/>
      <c r="F81" s="1064"/>
      <c r="G81" s="1064"/>
      <c r="H81" s="1064"/>
      <c r="I81" s="1064"/>
      <c r="J81" s="1064"/>
      <c r="K81" s="1064"/>
      <c r="L81" s="1064"/>
      <c r="M81" s="1064"/>
      <c r="N81" s="1064"/>
      <c r="O81" s="1064"/>
      <c r="P81" s="1064"/>
      <c r="Q81" s="1064"/>
      <c r="R81" s="1064"/>
      <c r="S81" s="1064"/>
      <c r="T81" s="1064"/>
      <c r="U81" s="1064"/>
      <c r="V81" s="1064"/>
      <c r="W81" s="1064"/>
      <c r="X81" s="1064"/>
      <c r="Y81" s="1064"/>
      <c r="Z81" s="1064"/>
      <c r="AA81" s="1064"/>
      <c r="AB81" s="1064"/>
      <c r="AC81" s="1064"/>
      <c r="AD81" s="1064"/>
      <c r="AE81" s="1064"/>
      <c r="AF81" s="1064"/>
      <c r="AG81" s="1064"/>
      <c r="AH81" s="1064"/>
      <c r="AI81" s="429"/>
    </row>
    <row r="82" spans="1:35" s="295" customFormat="1" ht="13.5" customHeight="1">
      <c r="A82" s="1058"/>
      <c r="B82" s="1058"/>
      <c r="C82" s="1064"/>
      <c r="D82" s="1064"/>
      <c r="E82" s="1064"/>
      <c r="F82" s="1064"/>
      <c r="G82" s="1064"/>
      <c r="H82" s="1064"/>
      <c r="I82" s="1064"/>
      <c r="J82" s="1064"/>
      <c r="K82" s="1064"/>
      <c r="L82" s="1064"/>
      <c r="M82" s="1064"/>
      <c r="N82" s="1064"/>
      <c r="O82" s="1064"/>
      <c r="P82" s="1064"/>
      <c r="Q82" s="1064"/>
      <c r="R82" s="1064"/>
      <c r="S82" s="1064"/>
      <c r="T82" s="1064"/>
      <c r="U82" s="1064"/>
      <c r="V82" s="1064"/>
      <c r="W82" s="1064"/>
      <c r="X82" s="1064"/>
      <c r="Y82" s="1064"/>
      <c r="Z82" s="1064"/>
      <c r="AA82" s="1064"/>
      <c r="AB82" s="1064"/>
      <c r="AC82" s="1064"/>
      <c r="AD82" s="1064"/>
      <c r="AE82" s="1064"/>
      <c r="AF82" s="1064"/>
      <c r="AG82" s="1064"/>
      <c r="AH82" s="1064"/>
      <c r="AI82" s="429"/>
    </row>
    <row r="83" spans="1:35" s="295" customFormat="1" ht="15" hidden="1" customHeight="1">
      <c r="A83" s="1058"/>
      <c r="B83" s="1058"/>
      <c r="C83" s="1064"/>
      <c r="D83" s="1064"/>
      <c r="E83" s="1064"/>
      <c r="F83" s="1064"/>
      <c r="G83" s="1064"/>
      <c r="H83" s="1064"/>
      <c r="I83" s="1064"/>
      <c r="J83" s="1064"/>
      <c r="K83" s="1064"/>
      <c r="L83" s="1064"/>
      <c r="M83" s="1064"/>
      <c r="N83" s="1064"/>
      <c r="O83" s="1064"/>
      <c r="P83" s="1064"/>
      <c r="Q83" s="1064"/>
      <c r="R83" s="1064"/>
      <c r="S83" s="1064"/>
      <c r="T83" s="1064"/>
      <c r="U83" s="1064"/>
      <c r="V83" s="1064"/>
      <c r="W83" s="1064"/>
      <c r="X83" s="1064"/>
      <c r="Y83" s="1064"/>
      <c r="Z83" s="1064"/>
      <c r="AA83" s="1064"/>
      <c r="AB83" s="1064"/>
      <c r="AC83" s="1064"/>
      <c r="AD83" s="1064"/>
      <c r="AE83" s="1064"/>
      <c r="AF83" s="1064"/>
      <c r="AG83" s="1064"/>
      <c r="AH83" s="1064"/>
      <c r="AI83" s="429"/>
    </row>
    <row r="84" spans="1:35" s="295" customFormat="1" ht="15" hidden="1" customHeight="1">
      <c r="A84" s="1058"/>
      <c r="B84" s="1058"/>
      <c r="C84" s="1064"/>
      <c r="D84" s="1064"/>
      <c r="E84" s="1064"/>
      <c r="F84" s="1064"/>
      <c r="G84" s="1064"/>
      <c r="H84" s="1064"/>
      <c r="I84" s="1064"/>
      <c r="J84" s="1064"/>
      <c r="K84" s="1064"/>
      <c r="L84" s="1064"/>
      <c r="M84" s="1064"/>
      <c r="N84" s="1064"/>
      <c r="O84" s="1064"/>
      <c r="P84" s="1064"/>
      <c r="Q84" s="1064"/>
      <c r="R84" s="1064"/>
      <c r="S84" s="1064"/>
      <c r="T84" s="1064"/>
      <c r="U84" s="1064"/>
      <c r="V84" s="1064"/>
      <c r="W84" s="1064"/>
      <c r="X84" s="1064"/>
      <c r="Y84" s="1064"/>
      <c r="Z84" s="1064"/>
      <c r="AA84" s="1064"/>
      <c r="AB84" s="1064"/>
      <c r="AC84" s="1064"/>
      <c r="AD84" s="1064"/>
      <c r="AE84" s="1064"/>
      <c r="AF84" s="1064"/>
      <c r="AG84" s="1064"/>
      <c r="AH84" s="1064"/>
      <c r="AI84" s="429"/>
    </row>
    <row r="85" spans="1:35" s="295" customFormat="1" ht="13.5" hidden="1" customHeight="1">
      <c r="A85" s="1058"/>
      <c r="B85" s="1058"/>
      <c r="C85" s="1064"/>
      <c r="D85" s="1064"/>
      <c r="E85" s="1064"/>
      <c r="F85" s="1064"/>
      <c r="G85" s="1064"/>
      <c r="H85" s="1064"/>
      <c r="I85" s="1064"/>
      <c r="J85" s="1064"/>
      <c r="K85" s="1064"/>
      <c r="L85" s="1064"/>
      <c r="M85" s="1064"/>
      <c r="N85" s="1064"/>
      <c r="O85" s="1064"/>
      <c r="P85" s="1064"/>
      <c r="Q85" s="1064"/>
      <c r="R85" s="1064"/>
      <c r="S85" s="1064"/>
      <c r="T85" s="1064"/>
      <c r="U85" s="1064"/>
      <c r="V85" s="1064"/>
      <c r="W85" s="1064"/>
      <c r="X85" s="1064"/>
      <c r="Y85" s="1064"/>
      <c r="Z85" s="1064"/>
      <c r="AA85" s="1064"/>
      <c r="AB85" s="1064"/>
      <c r="AC85" s="1064"/>
      <c r="AD85" s="1064"/>
      <c r="AE85" s="1064"/>
      <c r="AF85" s="1064"/>
      <c r="AG85" s="1064"/>
      <c r="AH85" s="1064"/>
      <c r="AI85" s="429"/>
    </row>
    <row r="86" spans="1:35" s="295" customFormat="1" ht="15" hidden="1" customHeight="1">
      <c r="A86" s="1058"/>
      <c r="B86" s="1058"/>
      <c r="C86" s="1064"/>
      <c r="D86" s="1064"/>
      <c r="E86" s="1064"/>
      <c r="F86" s="1064"/>
      <c r="G86" s="1064"/>
      <c r="H86" s="1064"/>
      <c r="I86" s="1064"/>
      <c r="J86" s="1064"/>
      <c r="K86" s="1064"/>
      <c r="L86" s="1064"/>
      <c r="M86" s="1064"/>
      <c r="N86" s="1064"/>
      <c r="O86" s="1064"/>
      <c r="P86" s="1064"/>
      <c r="Q86" s="1064"/>
      <c r="R86" s="1064"/>
      <c r="S86" s="1064"/>
      <c r="T86" s="1064"/>
      <c r="U86" s="1064"/>
      <c r="V86" s="1064"/>
      <c r="W86" s="1064"/>
      <c r="X86" s="1064"/>
      <c r="Y86" s="1064"/>
      <c r="Z86" s="1064"/>
      <c r="AA86" s="1064"/>
      <c r="AB86" s="1064"/>
      <c r="AC86" s="1064"/>
      <c r="AD86" s="1064"/>
      <c r="AE86" s="1064"/>
      <c r="AF86" s="1064"/>
      <c r="AG86" s="1064"/>
      <c r="AH86" s="1064"/>
      <c r="AI86" s="429"/>
    </row>
    <row r="87" spans="1:35" s="295" customFormat="1" ht="15" hidden="1" customHeight="1">
      <c r="A87" s="1058"/>
      <c r="B87" s="1058"/>
      <c r="C87" s="1064"/>
      <c r="D87" s="1064"/>
      <c r="E87" s="1064"/>
      <c r="F87" s="1064"/>
      <c r="G87" s="1064"/>
      <c r="H87" s="1064"/>
      <c r="I87" s="1064"/>
      <c r="J87" s="1064"/>
      <c r="K87" s="1064"/>
      <c r="L87" s="1064"/>
      <c r="M87" s="1064"/>
      <c r="N87" s="1064"/>
      <c r="O87" s="1064"/>
      <c r="P87" s="1064"/>
      <c r="Q87" s="1064"/>
      <c r="R87" s="1064"/>
      <c r="S87" s="1064"/>
      <c r="T87" s="1064"/>
      <c r="U87" s="1064"/>
      <c r="V87" s="1064"/>
      <c r="W87" s="1064"/>
      <c r="X87" s="1064"/>
      <c r="Y87" s="1064"/>
      <c r="Z87" s="1064"/>
      <c r="AA87" s="1064"/>
      <c r="AB87" s="1064"/>
      <c r="AC87" s="1064"/>
      <c r="AD87" s="1064"/>
      <c r="AE87" s="1064"/>
      <c r="AF87" s="1064"/>
      <c r="AG87" s="1064"/>
      <c r="AH87" s="1064"/>
      <c r="AI87" s="429"/>
    </row>
    <row r="88" spans="1:35" s="295" customFormat="1" ht="15" hidden="1" customHeight="1">
      <c r="A88" s="1058"/>
      <c r="B88" s="1058"/>
      <c r="C88" s="1064"/>
      <c r="D88" s="1064"/>
      <c r="E88" s="1064"/>
      <c r="F88" s="1064"/>
      <c r="G88" s="1064"/>
      <c r="H88" s="1064"/>
      <c r="I88" s="1064"/>
      <c r="J88" s="1064"/>
      <c r="K88" s="1064"/>
      <c r="L88" s="1064"/>
      <c r="M88" s="1064"/>
      <c r="N88" s="1064"/>
      <c r="O88" s="1064"/>
      <c r="P88" s="1064"/>
      <c r="Q88" s="1064"/>
      <c r="R88" s="1064"/>
      <c r="S88" s="1064"/>
      <c r="T88" s="1064"/>
      <c r="U88" s="1064"/>
      <c r="V88" s="1064"/>
      <c r="W88" s="1064"/>
      <c r="X88" s="1064"/>
      <c r="Y88" s="1064"/>
      <c r="Z88" s="1064"/>
      <c r="AA88" s="1064"/>
      <c r="AB88" s="1064"/>
      <c r="AC88" s="1064"/>
      <c r="AD88" s="1064"/>
      <c r="AE88" s="1064"/>
      <c r="AF88" s="1064"/>
      <c r="AG88" s="1064"/>
      <c r="AH88" s="1064"/>
      <c r="AI88" s="429"/>
    </row>
    <row r="89" spans="1:35" s="295" customFormat="1" ht="15" hidden="1" customHeight="1">
      <c r="A89" s="1058"/>
      <c r="B89" s="1058"/>
      <c r="C89" s="1064"/>
      <c r="D89" s="1064"/>
      <c r="E89" s="1064"/>
      <c r="F89" s="1064"/>
      <c r="G89" s="1064"/>
      <c r="H89" s="1064"/>
      <c r="I89" s="1064"/>
      <c r="J89" s="1064"/>
      <c r="K89" s="1064"/>
      <c r="L89" s="1064"/>
      <c r="M89" s="1064"/>
      <c r="N89" s="1064"/>
      <c r="O89" s="1064"/>
      <c r="P89" s="1064"/>
      <c r="Q89" s="1064"/>
      <c r="R89" s="1064"/>
      <c r="S89" s="1064"/>
      <c r="T89" s="1064"/>
      <c r="U89" s="1064"/>
      <c r="V89" s="1064"/>
      <c r="W89" s="1064"/>
      <c r="X89" s="1064"/>
      <c r="Y89" s="1064"/>
      <c r="Z89" s="1064"/>
      <c r="AA89" s="1064"/>
      <c r="AB89" s="1064"/>
      <c r="AC89" s="1064"/>
      <c r="AD89" s="1064"/>
      <c r="AE89" s="1064"/>
      <c r="AF89" s="1064"/>
      <c r="AG89" s="1064"/>
      <c r="AH89" s="1064"/>
      <c r="AI89" s="429"/>
    </row>
    <row r="90" spans="1:35" s="295" customFormat="1" ht="15" hidden="1" customHeight="1">
      <c r="A90" s="1058"/>
      <c r="B90" s="1058"/>
      <c r="C90" s="1064"/>
      <c r="D90" s="1064"/>
      <c r="E90" s="1064"/>
      <c r="F90" s="1064"/>
      <c r="G90" s="1064"/>
      <c r="H90" s="1064"/>
      <c r="I90" s="1064"/>
      <c r="J90" s="1064"/>
      <c r="K90" s="1064"/>
      <c r="L90" s="1064"/>
      <c r="M90" s="1064"/>
      <c r="N90" s="1064"/>
      <c r="O90" s="1064"/>
      <c r="P90" s="1064"/>
      <c r="Q90" s="1064"/>
      <c r="R90" s="1064"/>
      <c r="S90" s="1064"/>
      <c r="T90" s="1064"/>
      <c r="U90" s="1064"/>
      <c r="V90" s="1064"/>
      <c r="W90" s="1064"/>
      <c r="X90" s="1064"/>
      <c r="Y90" s="1064"/>
      <c r="Z90" s="1064"/>
      <c r="AA90" s="1064"/>
      <c r="AB90" s="1064"/>
      <c r="AC90" s="1064"/>
      <c r="AD90" s="1064"/>
      <c r="AE90" s="1064"/>
      <c r="AF90" s="1064"/>
      <c r="AG90" s="1064"/>
      <c r="AH90" s="1064"/>
      <c r="AI90" s="429"/>
    </row>
    <row r="91" spans="1:35" s="295" customFormat="1" ht="15" hidden="1" customHeight="1">
      <c r="A91" s="1058"/>
      <c r="B91" s="1058"/>
      <c r="C91" s="1064"/>
      <c r="D91" s="1064"/>
      <c r="E91" s="1064"/>
      <c r="F91" s="1064"/>
      <c r="G91" s="1064"/>
      <c r="H91" s="1064"/>
      <c r="I91" s="1064"/>
      <c r="J91" s="1064"/>
      <c r="K91" s="1064"/>
      <c r="L91" s="1064"/>
      <c r="M91" s="1064"/>
      <c r="N91" s="1064"/>
      <c r="O91" s="1064"/>
      <c r="P91" s="1064"/>
      <c r="Q91" s="1064"/>
      <c r="R91" s="1064"/>
      <c r="S91" s="1064"/>
      <c r="T91" s="1064"/>
      <c r="U91" s="1064"/>
      <c r="V91" s="1064"/>
      <c r="W91" s="1064"/>
      <c r="X91" s="1064"/>
      <c r="Y91" s="1064"/>
      <c r="Z91" s="1064"/>
      <c r="AA91" s="1064"/>
      <c r="AB91" s="1064"/>
      <c r="AC91" s="1064"/>
      <c r="AD91" s="1064"/>
      <c r="AE91" s="1064"/>
      <c r="AF91" s="1064"/>
      <c r="AG91" s="1064"/>
      <c r="AH91" s="1064"/>
      <c r="AI91" s="429"/>
    </row>
    <row r="92" spans="1:35" s="295" customFormat="1" ht="15" hidden="1" customHeight="1">
      <c r="A92" s="1058"/>
      <c r="B92" s="1058"/>
      <c r="C92" s="1064"/>
      <c r="D92" s="1064"/>
      <c r="E92" s="1064"/>
      <c r="F92" s="1064"/>
      <c r="G92" s="1064"/>
      <c r="H92" s="1064"/>
      <c r="I92" s="1064"/>
      <c r="J92" s="1064"/>
      <c r="K92" s="1064"/>
      <c r="L92" s="1064"/>
      <c r="M92" s="1064"/>
      <c r="N92" s="1064"/>
      <c r="O92" s="1064"/>
      <c r="P92" s="1064"/>
      <c r="Q92" s="1064"/>
      <c r="R92" s="1064"/>
      <c r="S92" s="1064"/>
      <c r="T92" s="1064"/>
      <c r="U92" s="1064"/>
      <c r="V92" s="1064"/>
      <c r="W92" s="1064"/>
      <c r="X92" s="1064"/>
      <c r="Y92" s="1064"/>
      <c r="Z92" s="1064"/>
      <c r="AA92" s="1064"/>
      <c r="AB92" s="1064"/>
      <c r="AC92" s="1064"/>
      <c r="AD92" s="1064"/>
      <c r="AE92" s="1064"/>
      <c r="AF92" s="1064"/>
      <c r="AG92" s="1064"/>
      <c r="AH92" s="1064"/>
      <c r="AI92" s="429"/>
    </row>
    <row r="93" spans="1:35" s="295" customFormat="1" ht="15" hidden="1" customHeight="1">
      <c r="A93" s="1058"/>
      <c r="B93" s="1058"/>
      <c r="C93" s="1064"/>
      <c r="D93" s="1064"/>
      <c r="E93" s="1064"/>
      <c r="F93" s="1064"/>
      <c r="G93" s="1064"/>
      <c r="H93" s="1064"/>
      <c r="I93" s="1064"/>
      <c r="J93" s="1064"/>
      <c r="K93" s="1064"/>
      <c r="L93" s="1064"/>
      <c r="M93" s="1064"/>
      <c r="N93" s="1064"/>
      <c r="O93" s="1064"/>
      <c r="P93" s="1064"/>
      <c r="Q93" s="1064"/>
      <c r="R93" s="1064"/>
      <c r="S93" s="1064"/>
      <c r="T93" s="1064"/>
      <c r="U93" s="1064"/>
      <c r="V93" s="1064"/>
      <c r="W93" s="1064"/>
      <c r="X93" s="1064"/>
      <c r="Y93" s="1064"/>
      <c r="Z93" s="1064"/>
      <c r="AA93" s="1064"/>
      <c r="AB93" s="1064"/>
      <c r="AC93" s="1064"/>
      <c r="AD93" s="1064"/>
      <c r="AE93" s="1064"/>
      <c r="AF93" s="1064"/>
      <c r="AG93" s="1064"/>
      <c r="AH93" s="1064"/>
      <c r="AI93" s="429"/>
    </row>
    <row r="94" spans="1:35" s="295" customFormat="1" ht="15" hidden="1" customHeight="1">
      <c r="A94" s="1058"/>
      <c r="B94" s="1058"/>
      <c r="C94" s="1064"/>
      <c r="D94" s="1064"/>
      <c r="E94" s="1064"/>
      <c r="F94" s="1064"/>
      <c r="G94" s="1064"/>
      <c r="H94" s="1064"/>
      <c r="I94" s="1064"/>
      <c r="J94" s="1064"/>
      <c r="K94" s="1064"/>
      <c r="L94" s="1064"/>
      <c r="M94" s="1064"/>
      <c r="N94" s="1064"/>
      <c r="O94" s="1064"/>
      <c r="P94" s="1064"/>
      <c r="Q94" s="1064"/>
      <c r="R94" s="1064"/>
      <c r="S94" s="1064"/>
      <c r="T94" s="1064"/>
      <c r="U94" s="1064"/>
      <c r="V94" s="1064"/>
      <c r="W94" s="1064"/>
      <c r="X94" s="1064"/>
      <c r="Y94" s="1064"/>
      <c r="Z94" s="1064"/>
      <c r="AA94" s="1064"/>
      <c r="AB94" s="1064"/>
      <c r="AC94" s="1064"/>
      <c r="AD94" s="1064"/>
      <c r="AE94" s="1064"/>
      <c r="AF94" s="1064"/>
      <c r="AG94" s="1064"/>
      <c r="AH94" s="1064"/>
      <c r="AI94" s="429"/>
    </row>
    <row r="95" spans="1:35" s="295" customFormat="1" ht="15" hidden="1" customHeight="1">
      <c r="A95" s="1058"/>
      <c r="B95" s="1058"/>
      <c r="C95" s="1064"/>
      <c r="D95" s="1064"/>
      <c r="E95" s="1064"/>
      <c r="F95" s="1064"/>
      <c r="G95" s="1064"/>
      <c r="H95" s="1064"/>
      <c r="I95" s="1064"/>
      <c r="J95" s="1064"/>
      <c r="K95" s="1064"/>
      <c r="L95" s="1064"/>
      <c r="M95" s="1064"/>
      <c r="N95" s="1064"/>
      <c r="O95" s="1064"/>
      <c r="P95" s="1064"/>
      <c r="Q95" s="1064"/>
      <c r="R95" s="1064"/>
      <c r="S95" s="1064"/>
      <c r="T95" s="1064"/>
      <c r="U95" s="1064"/>
      <c r="V95" s="1064"/>
      <c r="W95" s="1064"/>
      <c r="X95" s="1064"/>
      <c r="Y95" s="1064"/>
      <c r="Z95" s="1064"/>
      <c r="AA95" s="1064"/>
      <c r="AB95" s="1064"/>
      <c r="AC95" s="1064"/>
      <c r="AD95" s="1064"/>
      <c r="AE95" s="1064"/>
      <c r="AF95" s="1064"/>
      <c r="AG95" s="1064"/>
      <c r="AH95" s="1064"/>
      <c r="AI95" s="429"/>
    </row>
    <row r="96" spans="1:35" s="295" customFormat="1">
      <c r="A96" s="429"/>
      <c r="B96" s="429"/>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row>
    <row r="97" spans="1:35" s="295" customFormat="1">
      <c r="A97" s="429"/>
      <c r="B97" s="429"/>
      <c r="C97" s="429"/>
      <c r="D97" s="429"/>
      <c r="E97" s="429"/>
      <c r="F97" s="429"/>
      <c r="G97" s="429"/>
      <c r="H97" s="429"/>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row>
    <row r="98" spans="1:35" s="295" customFormat="1">
      <c r="A98" s="1053" t="s">
        <v>256</v>
      </c>
      <c r="B98" s="1053"/>
      <c r="C98" s="1053"/>
      <c r="D98" s="1053"/>
      <c r="E98" s="1053"/>
      <c r="F98" s="1053"/>
      <c r="G98" s="1053"/>
      <c r="H98" s="1053"/>
      <c r="I98" s="1053"/>
      <c r="J98" s="1053"/>
      <c r="K98" s="1053"/>
      <c r="L98" s="1053"/>
      <c r="M98" s="1053"/>
      <c r="N98" s="1053"/>
      <c r="O98" s="1053"/>
      <c r="P98" s="1053"/>
      <c r="Q98" s="1053"/>
      <c r="R98" s="1053"/>
      <c r="S98" s="1053"/>
      <c r="T98" s="1053"/>
      <c r="U98" s="1053"/>
      <c r="V98" s="1053"/>
      <c r="W98" s="1053"/>
      <c r="X98" s="1053"/>
      <c r="Y98" s="1053"/>
      <c r="Z98" s="1053"/>
      <c r="AA98" s="1053"/>
      <c r="AB98" s="1053"/>
      <c r="AC98" s="1053"/>
      <c r="AD98" s="1053"/>
      <c r="AE98" s="1053"/>
      <c r="AF98" s="1053"/>
      <c r="AG98" s="1053"/>
      <c r="AH98" s="1053"/>
      <c r="AI98" s="429"/>
    </row>
    <row r="99" spans="1:35" s="295" customFormat="1">
      <c r="A99" s="1054" t="s">
        <v>519</v>
      </c>
      <c r="B99" s="1054"/>
      <c r="C99" s="1054"/>
      <c r="D99" s="1054"/>
      <c r="E99" s="1054"/>
      <c r="F99" s="1054"/>
      <c r="G99" s="1054"/>
      <c r="H99" s="1054"/>
      <c r="I99" s="1054"/>
      <c r="J99" s="1054"/>
      <c r="K99" s="1054"/>
      <c r="L99" s="1054"/>
      <c r="M99" s="1054"/>
      <c r="N99" s="1054"/>
      <c r="O99" s="1054"/>
      <c r="P99" s="1054"/>
      <c r="Q99" s="1054"/>
      <c r="R99" s="1054"/>
      <c r="S99" s="1054"/>
      <c r="T99" s="1054"/>
      <c r="U99" s="1054"/>
      <c r="V99" s="1054"/>
      <c r="W99" s="1054"/>
      <c r="X99" s="1054"/>
      <c r="Y99" s="1054"/>
      <c r="Z99" s="1054"/>
      <c r="AA99" s="1054"/>
      <c r="AB99" s="1054"/>
      <c r="AC99" s="1054"/>
      <c r="AD99" s="1054"/>
      <c r="AE99" s="1054"/>
      <c r="AF99" s="1054"/>
      <c r="AG99" s="1054"/>
      <c r="AH99" s="1054"/>
      <c r="AI99" s="429"/>
    </row>
  </sheetData>
  <mergeCells count="70">
    <mergeCell ref="A98:AH98"/>
    <mergeCell ref="A99:AH99"/>
    <mergeCell ref="AA17:AB17"/>
    <mergeCell ref="AA18:AB18"/>
    <mergeCell ref="AA19:AB19"/>
    <mergeCell ref="A36:B55"/>
    <mergeCell ref="C36:AH55"/>
    <mergeCell ref="A56:B75"/>
    <mergeCell ref="C56:AH75"/>
    <mergeCell ref="A76:B95"/>
    <mergeCell ref="C76:AH95"/>
    <mergeCell ref="Q16:Q19"/>
    <mergeCell ref="D20:P34"/>
    <mergeCell ref="A35:AH35"/>
    <mergeCell ref="AC14:AF14"/>
    <mergeCell ref="B12:D12"/>
    <mergeCell ref="E12:G12"/>
    <mergeCell ref="I12:J12"/>
    <mergeCell ref="K12:L12"/>
    <mergeCell ref="B13:D13"/>
    <mergeCell ref="E13:G13"/>
    <mergeCell ref="I13:J13"/>
    <mergeCell ref="K13:L13"/>
    <mergeCell ref="A14:L14"/>
    <mergeCell ref="M14:P14"/>
    <mergeCell ref="Q14:T14"/>
    <mergeCell ref="U14:X14"/>
    <mergeCell ref="Y14:AB14"/>
    <mergeCell ref="A11:A13"/>
    <mergeCell ref="B11:D11"/>
    <mergeCell ref="E11:G11"/>
    <mergeCell ref="I11:J11"/>
    <mergeCell ref="K11:L11"/>
    <mergeCell ref="A8:D8"/>
    <mergeCell ref="E8:L8"/>
    <mergeCell ref="M8:T8"/>
    <mergeCell ref="AF8:AH8"/>
    <mergeCell ref="A9:D10"/>
    <mergeCell ref="E9:G10"/>
    <mergeCell ref="H9:H10"/>
    <mergeCell ref="I9:J10"/>
    <mergeCell ref="K9:L10"/>
    <mergeCell ref="M9:P9"/>
    <mergeCell ref="Q9:T9"/>
    <mergeCell ref="U9:X9"/>
    <mergeCell ref="Y9:AB9"/>
    <mergeCell ref="AC9:AF9"/>
    <mergeCell ref="AH9:AH10"/>
    <mergeCell ref="AC5:AH5"/>
    <mergeCell ref="A6:D7"/>
    <mergeCell ref="E6:L7"/>
    <mergeCell ref="M6:T7"/>
    <mergeCell ref="U6:AH6"/>
    <mergeCell ref="AF7:AH7"/>
    <mergeCell ref="A5:D5"/>
    <mergeCell ref="E5:L5"/>
    <mergeCell ref="M5:P5"/>
    <mergeCell ref="Q5:T5"/>
    <mergeCell ref="U5:X5"/>
    <mergeCell ref="Y5:AB5"/>
    <mergeCell ref="A1:AH1"/>
    <mergeCell ref="A2:AH2"/>
    <mergeCell ref="A3:AH3"/>
    <mergeCell ref="A4:D4"/>
    <mergeCell ref="E4:L4"/>
    <mergeCell ref="M4:P4"/>
    <mergeCell ref="Q4:T4"/>
    <mergeCell ref="U4:X4"/>
    <mergeCell ref="Y4:AB4"/>
    <mergeCell ref="AC4:AH4"/>
  </mergeCells>
  <conditionalFormatting sqref="AH14">
    <cfRule type="cellIs" dxfId="125" priority="1" operator="between">
      <formula>0.2</formula>
      <formula>0.35</formula>
    </cfRule>
    <cfRule type="cellIs" dxfId="124" priority="2" operator="between">
      <formula>0.35</formula>
      <formula>0.4</formula>
    </cfRule>
    <cfRule type="cellIs" dxfId="123" priority="3" operator="between">
      <formula>0.15</formula>
      <formula>0.2</formula>
    </cfRule>
    <cfRule type="cellIs" dxfId="122" priority="4" operator="between">
      <formula>0.1</formula>
      <formula>0.15</formula>
    </cfRule>
    <cfRule type="cellIs" dxfId="121" priority="5" operator="lessThan">
      <formula>10%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V78"/>
  <sheetViews>
    <sheetView showGridLines="0" topLeftCell="C1" zoomScale="48" zoomScaleNormal="48" workbookViewId="0">
      <selection activeCell="AE27" sqref="AE27"/>
    </sheetView>
  </sheetViews>
  <sheetFormatPr baseColWidth="10" defaultColWidth="0" defaultRowHeight="15"/>
  <cols>
    <col min="1" max="1" width="9.88671875" style="295" bestFit="1" customWidth="1"/>
    <col min="2" max="2" width="9.33203125" style="295" bestFit="1" customWidth="1"/>
    <col min="3" max="3" width="8.88671875" style="295" bestFit="1" customWidth="1"/>
    <col min="4" max="4" width="10.88671875" style="295" bestFit="1" customWidth="1"/>
    <col min="5" max="6" width="8.5546875" style="295" bestFit="1" customWidth="1"/>
    <col min="7" max="7" width="10.33203125" style="295" bestFit="1" customWidth="1"/>
    <col min="8" max="8" width="10.109375" style="295" bestFit="1" customWidth="1"/>
    <col min="9" max="9" width="10.5546875" style="295" bestFit="1" customWidth="1"/>
    <col min="10" max="10" width="15.5546875" style="295" customWidth="1"/>
    <col min="11" max="11" width="9.6640625" style="295" bestFit="1" customWidth="1"/>
    <col min="12" max="12" width="7.5546875" style="295" customWidth="1"/>
    <col min="13" max="13" width="7.6640625" style="295" bestFit="1" customWidth="1"/>
    <col min="14" max="14" width="8.88671875" style="295" bestFit="1" customWidth="1"/>
    <col min="15" max="15" width="9.88671875" style="295" bestFit="1" customWidth="1"/>
    <col min="16" max="16" width="11.109375" style="295" bestFit="1" customWidth="1"/>
    <col min="17" max="17" width="11.109375" style="295" customWidth="1"/>
    <col min="18" max="18" width="9.33203125" style="295" customWidth="1"/>
    <col min="19" max="34" width="11.5546875" style="295" customWidth="1"/>
    <col min="35" max="35" width="2.33203125" style="295" customWidth="1"/>
    <col min="36" max="16384" width="11.5546875" style="295" hidden="1"/>
  </cols>
  <sheetData>
    <row r="1" spans="1:34" ht="154.5" customHeight="1">
      <c r="A1" s="1065" t="s">
        <v>533</v>
      </c>
      <c r="B1" s="1065"/>
      <c r="C1" s="1065"/>
      <c r="D1" s="1065"/>
      <c r="E1" s="1065"/>
      <c r="F1" s="1065"/>
      <c r="G1" s="1065"/>
      <c r="H1" s="1065"/>
      <c r="I1" s="1065"/>
      <c r="J1" s="1065"/>
      <c r="K1" s="1065"/>
      <c r="L1" s="1065"/>
      <c r="M1" s="1065"/>
      <c r="N1" s="1065"/>
      <c r="O1" s="1065"/>
      <c r="P1" s="1065"/>
      <c r="Q1" s="1065"/>
      <c r="R1" s="1065"/>
      <c r="S1" s="1065"/>
      <c r="T1" s="1065"/>
      <c r="U1" s="1065"/>
      <c r="V1" s="1065"/>
      <c r="W1" s="1065"/>
      <c r="X1" s="1065"/>
      <c r="Y1" s="1065"/>
      <c r="Z1" s="1065"/>
      <c r="AA1" s="1065"/>
      <c r="AB1" s="1065"/>
      <c r="AC1" s="1065"/>
      <c r="AD1" s="1065"/>
      <c r="AE1" s="1065"/>
      <c r="AF1" s="1065"/>
      <c r="AG1" s="1065"/>
      <c r="AH1" s="1065"/>
    </row>
    <row r="2" spans="1:34" ht="15" customHeight="1">
      <c r="A2" s="1067" t="s">
        <v>0</v>
      </c>
      <c r="B2" s="1068"/>
      <c r="C2" s="1068"/>
      <c r="D2" s="1068"/>
      <c r="E2" s="1068"/>
      <c r="F2" s="1068"/>
      <c r="G2" s="1068"/>
      <c r="H2" s="1068"/>
      <c r="I2" s="1068"/>
      <c r="J2" s="1068"/>
      <c r="K2" s="1068"/>
      <c r="L2" s="1068"/>
      <c r="M2" s="1068"/>
      <c r="N2" s="1068"/>
      <c r="O2" s="1068"/>
      <c r="P2" s="1068"/>
      <c r="Q2" s="1068"/>
      <c r="R2" s="1068"/>
      <c r="S2" s="1068"/>
      <c r="T2" s="1068"/>
      <c r="U2" s="1068"/>
      <c r="V2" s="1068"/>
      <c r="W2" s="1068"/>
      <c r="X2" s="1068"/>
      <c r="Y2" s="1068"/>
      <c r="Z2" s="1068"/>
      <c r="AA2" s="1068"/>
      <c r="AB2" s="1068"/>
      <c r="AC2" s="1068"/>
      <c r="AD2" s="1068"/>
      <c r="AE2" s="1068"/>
      <c r="AF2" s="1068"/>
      <c r="AG2" s="1068"/>
      <c r="AH2" s="1068"/>
    </row>
    <row r="3" spans="1:34" ht="44.25" customHeight="1">
      <c r="A3" s="1117" t="str">
        <f>'[1]PLAN DE ACCION ESTRATEGICO'!A5</f>
        <v>Para 2022 la Universidad del Cauca, como  una institución de educación superior de carácter autónomo, comprometida con la paz, la educación y la equidad, será reconocida en el ámbito nacional e internacional por  una educación pública de calidad reflejada en la implementación de un modelo de gobernanza universitaria y un sistema de calidad integral, académico, Investigativo (innovación y emprendimiento) y de Interacción social  con pertinencia regional, comprometido  con un proyecto cultural en el posconflicto con  sostenibilidad económica y financiera.</v>
      </c>
      <c r="B3" s="1118"/>
      <c r="C3" s="1118"/>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c r="AD3" s="1118"/>
      <c r="AE3" s="1118"/>
      <c r="AF3" s="1118"/>
      <c r="AG3" s="1118"/>
      <c r="AH3" s="1118"/>
    </row>
    <row r="4" spans="1:34" ht="15" customHeight="1">
      <c r="A4" s="952" t="s">
        <v>1</v>
      </c>
      <c r="B4" s="952"/>
      <c r="C4" s="952"/>
      <c r="D4" s="952"/>
      <c r="E4" s="953" t="s">
        <v>2</v>
      </c>
      <c r="F4" s="953"/>
      <c r="G4" s="953"/>
      <c r="H4" s="953"/>
      <c r="I4" s="953"/>
      <c r="J4" s="953"/>
      <c r="K4" s="953"/>
      <c r="L4" s="953"/>
      <c r="M4" s="954" t="s">
        <v>3</v>
      </c>
      <c r="N4" s="954"/>
      <c r="O4" s="954"/>
      <c r="P4" s="954"/>
      <c r="Q4" s="955" t="s">
        <v>590</v>
      </c>
      <c r="R4" s="955"/>
      <c r="S4" s="955"/>
      <c r="T4" s="955"/>
      <c r="U4" s="956" t="s">
        <v>591</v>
      </c>
      <c r="V4" s="956"/>
      <c r="W4" s="956"/>
      <c r="X4" s="956"/>
      <c r="Y4" s="957" t="s">
        <v>5</v>
      </c>
      <c r="Z4" s="957"/>
      <c r="AA4" s="957"/>
      <c r="AB4" s="957"/>
      <c r="AC4" s="1072" t="s">
        <v>6</v>
      </c>
      <c r="AD4" s="1073"/>
      <c r="AE4" s="1073"/>
      <c r="AF4" s="1073"/>
      <c r="AG4" s="1073"/>
      <c r="AH4" s="1073"/>
    </row>
    <row r="5" spans="1:34" s="305" customFormat="1" ht="88.5" customHeight="1">
      <c r="A5" s="966" t="str">
        <f>'[1]PLAN DE ACCION ESTRATEGICO'!B5</f>
        <v>Excelencia Educativa</v>
      </c>
      <c r="B5" s="966"/>
      <c r="C5" s="966"/>
      <c r="D5" s="966"/>
      <c r="E5" s="967" t="str">
        <f>'[1]PLAN DE ACCION ESTRATEGICO'!C5</f>
        <v xml:space="preserve">Mejorar las condiciones para mantener una cultura de excelencia  académica, que permita la acreditación de los programas a través del empoderamiento,  el liderazgo y la gestión de la de la comunidad universitaria frente a  los cambios regionales, nacionales e internacionales. </v>
      </c>
      <c r="F5" s="967"/>
      <c r="G5" s="967"/>
      <c r="H5" s="967"/>
      <c r="I5" s="967"/>
      <c r="J5" s="967"/>
      <c r="K5" s="967"/>
      <c r="L5" s="967"/>
      <c r="M5" s="967" t="str">
        <f>'[1]PLAN DE ACCION ESTRATEGICO'!D5</f>
        <v>Sistema académico</v>
      </c>
      <c r="N5" s="967"/>
      <c r="O5" s="967"/>
      <c r="P5" s="967"/>
      <c r="Q5" s="968" t="s">
        <v>765</v>
      </c>
      <c r="R5" s="968"/>
      <c r="S5" s="968"/>
      <c r="T5" s="968"/>
      <c r="U5" s="968" t="s">
        <v>766</v>
      </c>
      <c r="V5" s="968"/>
      <c r="W5" s="968"/>
      <c r="X5" s="968"/>
      <c r="Y5" s="968" t="s">
        <v>43</v>
      </c>
      <c r="Z5" s="968"/>
      <c r="AA5" s="968"/>
      <c r="AB5" s="968"/>
      <c r="AC5" s="1004" t="s">
        <v>767</v>
      </c>
      <c r="AD5" s="1005"/>
      <c r="AE5" s="1005"/>
      <c r="AF5" s="1005"/>
      <c r="AG5" s="1005"/>
      <c r="AH5" s="1001"/>
    </row>
    <row r="6" spans="1:34" ht="15" customHeight="1">
      <c r="A6" s="969" t="s">
        <v>7</v>
      </c>
      <c r="B6" s="969"/>
      <c r="C6" s="969"/>
      <c r="D6" s="969"/>
      <c r="E6" s="971" t="s">
        <v>8</v>
      </c>
      <c r="F6" s="971"/>
      <c r="G6" s="971"/>
      <c r="H6" s="971"/>
      <c r="I6" s="971"/>
      <c r="J6" s="971"/>
      <c r="K6" s="971"/>
      <c r="L6" s="971"/>
      <c r="M6" s="973" t="s">
        <v>12</v>
      </c>
      <c r="N6" s="973"/>
      <c r="O6" s="973"/>
      <c r="P6" s="973"/>
      <c r="Q6" s="973"/>
      <c r="R6" s="973"/>
      <c r="S6" s="973"/>
      <c r="T6" s="974"/>
      <c r="U6" s="1074" t="s">
        <v>4</v>
      </c>
      <c r="V6" s="1075"/>
      <c r="W6" s="1075"/>
      <c r="X6" s="1075"/>
      <c r="Y6" s="1075"/>
      <c r="Z6" s="1075"/>
      <c r="AA6" s="1075"/>
      <c r="AB6" s="1075"/>
      <c r="AC6" s="1075"/>
      <c r="AD6" s="1075"/>
      <c r="AE6" s="1075"/>
      <c r="AF6" s="1075"/>
      <c r="AG6" s="1075"/>
      <c r="AH6" s="1075"/>
    </row>
    <row r="7" spans="1:34" ht="51">
      <c r="A7" s="970"/>
      <c r="B7" s="970"/>
      <c r="C7" s="970"/>
      <c r="D7" s="970"/>
      <c r="E7" s="972"/>
      <c r="F7" s="972"/>
      <c r="G7" s="972"/>
      <c r="H7" s="972"/>
      <c r="I7" s="972"/>
      <c r="J7" s="972"/>
      <c r="K7" s="972"/>
      <c r="L7" s="972"/>
      <c r="M7" s="975"/>
      <c r="N7" s="975"/>
      <c r="O7" s="975"/>
      <c r="P7" s="975"/>
      <c r="Q7" s="975"/>
      <c r="R7" s="975"/>
      <c r="S7" s="975"/>
      <c r="T7" s="976"/>
      <c r="U7" s="557" t="s">
        <v>592</v>
      </c>
      <c r="V7" s="557" t="s">
        <v>593</v>
      </c>
      <c r="W7" s="557" t="s">
        <v>594</v>
      </c>
      <c r="X7" s="557" t="s">
        <v>595</v>
      </c>
      <c r="Y7" s="557" t="s">
        <v>596</v>
      </c>
      <c r="Z7" s="557" t="s">
        <v>597</v>
      </c>
      <c r="AA7" s="557" t="s">
        <v>598</v>
      </c>
      <c r="AB7" s="557" t="s">
        <v>599</v>
      </c>
      <c r="AC7" s="431" t="s">
        <v>600</v>
      </c>
      <c r="AD7" s="431" t="s">
        <v>601</v>
      </c>
      <c r="AE7" s="557" t="s">
        <v>602</v>
      </c>
      <c r="AF7" s="1076" t="s">
        <v>603</v>
      </c>
      <c r="AG7" s="1076"/>
      <c r="AH7" s="1076"/>
    </row>
    <row r="8" spans="1:34" ht="38.25" customHeight="1">
      <c r="A8" s="959" t="s">
        <v>44</v>
      </c>
      <c r="B8" s="959"/>
      <c r="C8" s="959"/>
      <c r="D8" s="959"/>
      <c r="E8" s="960" t="s">
        <v>45</v>
      </c>
      <c r="F8" s="961"/>
      <c r="G8" s="961"/>
      <c r="H8" s="961"/>
      <c r="I8" s="961"/>
      <c r="J8" s="961"/>
      <c r="K8" s="961"/>
      <c r="L8" s="962"/>
      <c r="M8" s="963" t="s">
        <v>22</v>
      </c>
      <c r="N8" s="964"/>
      <c r="O8" s="964"/>
      <c r="P8" s="964"/>
      <c r="Q8" s="964"/>
      <c r="R8" s="964"/>
      <c r="S8" s="964"/>
      <c r="T8" s="965"/>
      <c r="U8" s="556"/>
      <c r="V8" s="548"/>
      <c r="W8" s="548" t="s">
        <v>30</v>
      </c>
      <c r="X8" s="548" t="s">
        <v>30</v>
      </c>
      <c r="Y8" s="552"/>
      <c r="Z8" s="548"/>
      <c r="AA8" s="548"/>
      <c r="AB8" s="548"/>
      <c r="AC8" s="556"/>
      <c r="AD8" s="552"/>
      <c r="AE8" s="548"/>
      <c r="AF8" s="968"/>
      <c r="AG8" s="968"/>
      <c r="AH8" s="968"/>
    </row>
    <row r="9" spans="1:34" s="301" customFormat="1" ht="15" customHeight="1">
      <c r="A9" s="981" t="s">
        <v>500</v>
      </c>
      <c r="B9" s="981"/>
      <c r="C9" s="981"/>
      <c r="D9" s="981"/>
      <c r="E9" s="1052" t="s">
        <v>530</v>
      </c>
      <c r="F9" s="1052"/>
      <c r="G9" s="1052"/>
      <c r="H9" s="984" t="s">
        <v>10</v>
      </c>
      <c r="I9" s="985" t="s">
        <v>529</v>
      </c>
      <c r="J9" s="985"/>
      <c r="K9" s="986" t="s">
        <v>528</v>
      </c>
      <c r="L9" s="986"/>
      <c r="M9" s="987" t="s">
        <v>636</v>
      </c>
      <c r="N9" s="988"/>
      <c r="O9" s="988"/>
      <c r="P9" s="1044"/>
      <c r="Q9" s="987">
        <v>2019</v>
      </c>
      <c r="R9" s="988"/>
      <c r="S9" s="988"/>
      <c r="T9" s="988"/>
      <c r="U9" s="988">
        <v>2020</v>
      </c>
      <c r="V9" s="988"/>
      <c r="W9" s="988"/>
      <c r="X9" s="988"/>
      <c r="Y9" s="988">
        <v>2021</v>
      </c>
      <c r="Z9" s="988"/>
      <c r="AA9" s="988"/>
      <c r="AB9" s="988"/>
      <c r="AC9" s="988">
        <v>2022</v>
      </c>
      <c r="AD9" s="988"/>
      <c r="AE9" s="988"/>
      <c r="AF9" s="1044"/>
      <c r="AG9" s="545" t="s">
        <v>534</v>
      </c>
      <c r="AH9" s="979" t="s">
        <v>607</v>
      </c>
    </row>
    <row r="10" spans="1:34" s="301" customFormat="1" ht="15" customHeight="1">
      <c r="A10" s="981"/>
      <c r="B10" s="981"/>
      <c r="C10" s="981"/>
      <c r="D10" s="981"/>
      <c r="E10" s="1052"/>
      <c r="F10" s="1052"/>
      <c r="G10" s="1052"/>
      <c r="H10" s="984"/>
      <c r="I10" s="985"/>
      <c r="J10" s="985"/>
      <c r="K10" s="986"/>
      <c r="L10" s="986"/>
      <c r="M10" s="545" t="s">
        <v>23</v>
      </c>
      <c r="N10" s="545" t="s">
        <v>24</v>
      </c>
      <c r="O10" s="545" t="s">
        <v>25</v>
      </c>
      <c r="P10" s="545" t="s">
        <v>534</v>
      </c>
      <c r="Q10" s="545" t="s">
        <v>23</v>
      </c>
      <c r="R10" s="545" t="s">
        <v>24</v>
      </c>
      <c r="S10" s="545" t="s">
        <v>25</v>
      </c>
      <c r="T10" s="545" t="s">
        <v>609</v>
      </c>
      <c r="U10" s="545" t="s">
        <v>23</v>
      </c>
      <c r="V10" s="545" t="s">
        <v>24</v>
      </c>
      <c r="W10" s="545" t="s">
        <v>25</v>
      </c>
      <c r="X10" s="545" t="s">
        <v>609</v>
      </c>
      <c r="Y10" s="545" t="s">
        <v>23</v>
      </c>
      <c r="Z10" s="545" t="s">
        <v>24</v>
      </c>
      <c r="AA10" s="545" t="s">
        <v>25</v>
      </c>
      <c r="AB10" s="545" t="s">
        <v>609</v>
      </c>
      <c r="AC10" s="545" t="s">
        <v>23</v>
      </c>
      <c r="AD10" s="545" t="s">
        <v>24</v>
      </c>
      <c r="AE10" s="545" t="s">
        <v>25</v>
      </c>
      <c r="AF10" s="549" t="s">
        <v>609</v>
      </c>
      <c r="AG10" s="545"/>
      <c r="AH10" s="980"/>
    </row>
    <row r="11" spans="1:34" s="301" customFormat="1" ht="43.5" customHeight="1">
      <c r="A11" s="1119" t="s">
        <v>606</v>
      </c>
      <c r="B11" s="1122" t="s">
        <v>768</v>
      </c>
      <c r="C11" s="1123"/>
      <c r="D11" s="1124"/>
      <c r="E11" s="1125">
        <v>3000</v>
      </c>
      <c r="F11" s="1126"/>
      <c r="G11" s="1127"/>
      <c r="H11" s="548" t="s">
        <v>33</v>
      </c>
      <c r="I11" s="1128" t="s">
        <v>769</v>
      </c>
      <c r="J11" s="1129"/>
      <c r="K11" s="1130" t="s">
        <v>770</v>
      </c>
      <c r="L11" s="1131"/>
      <c r="M11" s="316">
        <v>0</v>
      </c>
      <c r="N11" s="316">
        <v>0</v>
      </c>
      <c r="O11" s="316">
        <v>400</v>
      </c>
      <c r="P11" s="589">
        <f t="shared" ref="P11:P13" si="0">SUM(M11:O11)</f>
        <v>400</v>
      </c>
      <c r="Q11" s="590"/>
      <c r="R11" s="535"/>
      <c r="S11" s="535"/>
      <c r="T11" s="536">
        <f t="shared" ref="T11:T13" si="1">SUM(Q11:S11)</f>
        <v>0</v>
      </c>
      <c r="U11" s="535"/>
      <c r="V11" s="535"/>
      <c r="W11" s="535"/>
      <c r="X11" s="536">
        <f>SUM(U11:W11)</f>
        <v>0</v>
      </c>
      <c r="Y11" s="535"/>
      <c r="Z11" s="535"/>
      <c r="AA11" s="535"/>
      <c r="AB11" s="536">
        <f>SUM(Y11:AA11)</f>
        <v>0</v>
      </c>
      <c r="AC11" s="535"/>
      <c r="AD11" s="535"/>
      <c r="AE11" s="535"/>
      <c r="AF11" s="536">
        <f>SUM(AC11:AE11)</f>
        <v>0</v>
      </c>
      <c r="AG11" s="535">
        <f>SUM(P11+T11+X11+AB11+AF11)</f>
        <v>400</v>
      </c>
      <c r="AH11" s="539">
        <f>AG11/E11</f>
        <v>0.13333333333333333</v>
      </c>
    </row>
    <row r="12" spans="1:34" s="301" customFormat="1" ht="61.5" customHeight="1">
      <c r="A12" s="1120"/>
      <c r="B12" s="1122" t="s">
        <v>771</v>
      </c>
      <c r="C12" s="1123"/>
      <c r="D12" s="1124"/>
      <c r="E12" s="1132">
        <v>100</v>
      </c>
      <c r="F12" s="1133"/>
      <c r="G12" s="1134"/>
      <c r="H12" s="548" t="s">
        <v>112</v>
      </c>
      <c r="I12" s="1128" t="s">
        <v>772</v>
      </c>
      <c r="J12" s="1129"/>
      <c r="K12" s="1130" t="s">
        <v>773</v>
      </c>
      <c r="L12" s="1131"/>
      <c r="M12" s="591">
        <v>10</v>
      </c>
      <c r="N12" s="591">
        <v>10</v>
      </c>
      <c r="O12" s="591">
        <v>15</v>
      </c>
      <c r="P12" s="592">
        <f t="shared" si="0"/>
        <v>35</v>
      </c>
      <c r="Q12" s="590"/>
      <c r="R12" s="535"/>
      <c r="S12" s="535"/>
      <c r="T12" s="536">
        <f t="shared" si="1"/>
        <v>0</v>
      </c>
      <c r="U12" s="535"/>
      <c r="V12" s="535"/>
      <c r="W12" s="535"/>
      <c r="X12" s="536">
        <f t="shared" ref="X12:X13" si="2">SUM(U12:W12)</f>
        <v>0</v>
      </c>
      <c r="Y12" s="535"/>
      <c r="Z12" s="535"/>
      <c r="AA12" s="535"/>
      <c r="AB12" s="536">
        <f t="shared" ref="AB12:AB13" si="3">SUM(Y12:AA12)</f>
        <v>0</v>
      </c>
      <c r="AC12" s="535"/>
      <c r="AD12" s="535"/>
      <c r="AE12" s="535"/>
      <c r="AF12" s="536">
        <f t="shared" ref="AF12:AF13" si="4">SUM(AC12:AE12)</f>
        <v>0</v>
      </c>
      <c r="AG12" s="535">
        <f t="shared" ref="AG12:AG13" si="5">SUM(P12+T12+X12+AB12+AF12)</f>
        <v>35</v>
      </c>
      <c r="AH12" s="539">
        <f t="shared" ref="AH12:AH13" si="6">AG12/E12</f>
        <v>0.35</v>
      </c>
    </row>
    <row r="13" spans="1:34" s="301" customFormat="1" ht="42" customHeight="1">
      <c r="A13" s="1121"/>
      <c r="B13" s="1122" t="s">
        <v>290</v>
      </c>
      <c r="C13" s="1123"/>
      <c r="D13" s="1124"/>
      <c r="E13" s="1125">
        <v>1</v>
      </c>
      <c r="F13" s="1126"/>
      <c r="G13" s="1127"/>
      <c r="H13" s="548" t="s">
        <v>33</v>
      </c>
      <c r="I13" s="1128" t="s">
        <v>774</v>
      </c>
      <c r="J13" s="1129"/>
      <c r="K13" s="1130" t="s">
        <v>775</v>
      </c>
      <c r="L13" s="1131"/>
      <c r="M13" s="316">
        <v>0</v>
      </c>
      <c r="N13" s="316">
        <v>0</v>
      </c>
      <c r="O13" s="316">
        <v>0</v>
      </c>
      <c r="P13" s="589">
        <f t="shared" si="0"/>
        <v>0</v>
      </c>
      <c r="Q13" s="590"/>
      <c r="R13" s="535"/>
      <c r="S13" s="535"/>
      <c r="T13" s="536">
        <f t="shared" si="1"/>
        <v>0</v>
      </c>
      <c r="U13" s="535"/>
      <c r="V13" s="535"/>
      <c r="W13" s="535"/>
      <c r="X13" s="536">
        <f t="shared" si="2"/>
        <v>0</v>
      </c>
      <c r="Y13" s="535"/>
      <c r="Z13" s="535"/>
      <c r="AA13" s="535"/>
      <c r="AB13" s="536">
        <f t="shared" si="3"/>
        <v>0</v>
      </c>
      <c r="AC13" s="535"/>
      <c r="AD13" s="535"/>
      <c r="AE13" s="535"/>
      <c r="AF13" s="536">
        <f t="shared" si="4"/>
        <v>0</v>
      </c>
      <c r="AG13" s="535">
        <f t="shared" si="5"/>
        <v>0</v>
      </c>
      <c r="AH13" s="539">
        <f t="shared" si="6"/>
        <v>0</v>
      </c>
    </row>
    <row r="14" spans="1:34" ht="22.5">
      <c r="A14" s="1095" t="s">
        <v>527</v>
      </c>
      <c r="B14" s="1095"/>
      <c r="C14" s="1095"/>
      <c r="D14" s="1095"/>
      <c r="E14" s="1095"/>
      <c r="F14" s="1095"/>
      <c r="G14" s="1095"/>
      <c r="H14" s="1095"/>
      <c r="I14" s="1095"/>
      <c r="J14" s="1095"/>
      <c r="K14" s="1095"/>
      <c r="L14" s="1095"/>
      <c r="M14" s="1055">
        <f>((P11/$E$11)+(P12/$E$12)+(P13/$E$13))/COUNT(P11:P13)</f>
        <v>0.16111111111111109</v>
      </c>
      <c r="N14" s="1056"/>
      <c r="O14" s="1056"/>
      <c r="P14" s="1057"/>
      <c r="Q14" s="1055">
        <f t="shared" ref="Q14" si="7">((T11/$E$11)+(T12/$E$12)+(T13/$E$13))/COUNT(T11:T13)</f>
        <v>0</v>
      </c>
      <c r="R14" s="1056"/>
      <c r="S14" s="1056"/>
      <c r="T14" s="1057"/>
      <c r="U14" s="1055">
        <f>((X11/$E$11)+(X12/$E$12)+(X13/$E$13))/COUNT(X11:X13)</f>
        <v>0</v>
      </c>
      <c r="V14" s="1056"/>
      <c r="W14" s="1056"/>
      <c r="X14" s="1057"/>
      <c r="Y14" s="1055">
        <f t="shared" ref="Y14" si="8">((AB11/$E$11)+(AB12/$E$12)+(AB13/$E$13))/COUNT(AB11:AB13)</f>
        <v>0</v>
      </c>
      <c r="Z14" s="1056"/>
      <c r="AA14" s="1056"/>
      <c r="AB14" s="1057"/>
      <c r="AC14" s="1055">
        <f t="shared" ref="AC14" si="9">((AF11/$E$11)+(AF12/$E$12)+(AF13/$E$13))/COUNT(AF11:AF13)</f>
        <v>0</v>
      </c>
      <c r="AD14" s="1056"/>
      <c r="AE14" s="1056"/>
      <c r="AF14" s="1057"/>
      <c r="AG14" s="497">
        <f>SUM(M14:AF14)</f>
        <v>0.16111111111111109</v>
      </c>
      <c r="AH14" s="307">
        <f>AVERAGE(AH11:AH13)</f>
        <v>0.16111111111111109</v>
      </c>
    </row>
    <row r="16" spans="1:34">
      <c r="Q16" s="547"/>
      <c r="AD16" s="441">
        <v>2018</v>
      </c>
      <c r="AE16" s="441">
        <v>2019</v>
      </c>
      <c r="AF16" s="441">
        <v>2020</v>
      </c>
      <c r="AG16" s="441">
        <v>2021</v>
      </c>
      <c r="AH16" s="441">
        <v>2022</v>
      </c>
    </row>
    <row r="17" spans="1:34">
      <c r="A17" s="310" t="s">
        <v>627</v>
      </c>
      <c r="B17" s="310" t="s">
        <v>607</v>
      </c>
      <c r="C17" s="397"/>
      <c r="D17" s="397"/>
      <c r="E17" s="593"/>
      <c r="F17" s="593"/>
      <c r="G17" s="397"/>
      <c r="H17" s="397"/>
      <c r="I17" s="444"/>
      <c r="J17" s="444"/>
      <c r="K17" s="444"/>
      <c r="L17" s="444"/>
      <c r="M17" s="444"/>
      <c r="N17" s="444"/>
      <c r="O17" s="444"/>
      <c r="P17" s="444"/>
      <c r="Q17" s="594"/>
      <c r="AA17" s="1099" t="s">
        <v>526</v>
      </c>
      <c r="AB17" s="1100"/>
      <c r="AC17" s="1101"/>
      <c r="AD17" s="630" t="s">
        <v>961</v>
      </c>
      <c r="AE17" s="300" t="s">
        <v>962</v>
      </c>
      <c r="AF17" s="300" t="s">
        <v>963</v>
      </c>
      <c r="AG17" s="300" t="s">
        <v>964</v>
      </c>
      <c r="AH17" s="300" t="s">
        <v>965</v>
      </c>
    </row>
    <row r="18" spans="1:34">
      <c r="A18" s="310">
        <v>2018</v>
      </c>
      <c r="B18" s="595">
        <f>M14</f>
        <v>0.16111111111111109</v>
      </c>
      <c r="C18" s="397"/>
      <c r="D18" s="397"/>
      <c r="E18" s="593"/>
      <c r="F18" s="593"/>
      <c r="G18" s="397"/>
      <c r="H18" s="397"/>
      <c r="I18" s="444"/>
      <c r="J18" s="444"/>
      <c r="K18" s="444"/>
      <c r="L18" s="444"/>
      <c r="M18" s="444"/>
      <c r="N18" s="444"/>
      <c r="O18" s="444"/>
      <c r="P18" s="444"/>
      <c r="Q18" s="594"/>
      <c r="AA18" s="1102" t="s">
        <v>525</v>
      </c>
      <c r="AB18" s="1103"/>
      <c r="AC18" s="1104"/>
      <c r="AD18" s="299" t="s">
        <v>966</v>
      </c>
      <c r="AE18" s="631" t="s">
        <v>967</v>
      </c>
      <c r="AF18" s="299" t="s">
        <v>968</v>
      </c>
      <c r="AG18" s="299" t="s">
        <v>969</v>
      </c>
      <c r="AH18" s="299" t="s">
        <v>970</v>
      </c>
    </row>
    <row r="19" spans="1:34">
      <c r="A19" s="310">
        <v>2019</v>
      </c>
      <c r="B19" s="595">
        <f>Q14</f>
        <v>0</v>
      </c>
      <c r="C19" s="397"/>
      <c r="D19" s="397"/>
      <c r="E19" s="593"/>
      <c r="F19" s="593"/>
      <c r="G19" s="397"/>
      <c r="H19" s="397"/>
      <c r="I19" s="444"/>
      <c r="J19" s="444"/>
      <c r="K19" s="444"/>
      <c r="L19" s="444"/>
      <c r="M19" s="444"/>
      <c r="N19" s="444"/>
      <c r="O19" s="444"/>
      <c r="P19" s="444"/>
      <c r="Q19" s="594"/>
      <c r="AA19" s="1090" t="s">
        <v>524</v>
      </c>
      <c r="AB19" s="1091"/>
      <c r="AC19" s="1092"/>
      <c r="AD19" s="632" t="s">
        <v>523</v>
      </c>
      <c r="AE19" s="298" t="s">
        <v>961</v>
      </c>
      <c r="AF19" s="298" t="s">
        <v>962</v>
      </c>
      <c r="AG19" s="298" t="s">
        <v>963</v>
      </c>
      <c r="AH19" s="298" t="s">
        <v>964</v>
      </c>
    </row>
    <row r="20" spans="1:34">
      <c r="A20" s="380">
        <v>2020</v>
      </c>
      <c r="B20" s="505">
        <f>U14</f>
        <v>0</v>
      </c>
      <c r="C20" s="445"/>
      <c r="D20" s="443"/>
      <c r="E20" s="443"/>
      <c r="F20" s="443"/>
      <c r="G20" s="443"/>
      <c r="H20" s="443"/>
      <c r="I20" s="443"/>
      <c r="J20" s="443"/>
      <c r="K20" s="443"/>
      <c r="L20" s="443"/>
      <c r="M20" s="443"/>
      <c r="N20" s="443"/>
      <c r="O20" s="443"/>
      <c r="P20" s="443"/>
      <c r="Q20" s="558"/>
    </row>
    <row r="21" spans="1:34">
      <c r="A21" s="380">
        <v>2021</v>
      </c>
      <c r="B21" s="505">
        <f>Y14</f>
        <v>0</v>
      </c>
      <c r="C21" s="447"/>
      <c r="D21" s="443"/>
      <c r="E21" s="443"/>
      <c r="F21" s="443"/>
      <c r="G21" s="443"/>
      <c r="H21" s="443"/>
      <c r="I21" s="443"/>
      <c r="J21" s="443"/>
      <c r="K21" s="443"/>
      <c r="L21" s="443"/>
      <c r="M21" s="443"/>
      <c r="N21" s="443"/>
      <c r="O21" s="443"/>
      <c r="P21" s="443"/>
      <c r="Q21" s="558"/>
    </row>
    <row r="22" spans="1:34">
      <c r="A22" s="380">
        <v>2022</v>
      </c>
      <c r="B22" s="505">
        <f>AC14</f>
        <v>0</v>
      </c>
      <c r="C22" s="447"/>
      <c r="D22" s="443"/>
      <c r="E22" s="443"/>
      <c r="F22" s="443"/>
      <c r="G22" s="443"/>
      <c r="H22" s="443"/>
      <c r="I22" s="443"/>
      <c r="J22" s="443"/>
      <c r="K22" s="443"/>
      <c r="L22" s="443"/>
      <c r="M22" s="443"/>
      <c r="N22" s="443"/>
      <c r="O22" s="443"/>
      <c r="P22" s="443"/>
      <c r="Q22" s="558"/>
    </row>
    <row r="23" spans="1:34">
      <c r="A23" s="380"/>
      <c r="B23" s="366"/>
      <c r="C23" s="445"/>
      <c r="D23" s="443"/>
      <c r="E23" s="443"/>
      <c r="F23" s="443"/>
      <c r="G23" s="443"/>
      <c r="H23" s="443"/>
      <c r="I23" s="443"/>
      <c r="J23" s="443"/>
      <c r="K23" s="443"/>
      <c r="L23" s="443"/>
      <c r="M23" s="443"/>
      <c r="N23" s="443"/>
      <c r="O23" s="443"/>
      <c r="P23" s="443"/>
      <c r="Q23" s="558"/>
    </row>
    <row r="24" spans="1:34">
      <c r="A24" s="380"/>
      <c r="B24" s="366"/>
      <c r="C24" s="445"/>
      <c r="D24" s="443"/>
      <c r="E24" s="443"/>
      <c r="F24" s="443"/>
      <c r="G24" s="443"/>
      <c r="H24" s="443"/>
      <c r="I24" s="443"/>
      <c r="J24" s="443"/>
      <c r="K24" s="443"/>
      <c r="L24" s="443"/>
      <c r="M24" s="443"/>
      <c r="N24" s="443"/>
      <c r="O24" s="443"/>
      <c r="P24" s="443"/>
      <c r="Q24" s="558"/>
    </row>
    <row r="25" spans="1:34">
      <c r="A25" s="520"/>
      <c r="B25" s="446"/>
      <c r="C25" s="445"/>
      <c r="D25" s="443"/>
      <c r="E25" s="443"/>
      <c r="F25" s="443"/>
      <c r="G25" s="443"/>
      <c r="H25" s="443"/>
      <c r="I25" s="443"/>
      <c r="J25" s="443"/>
      <c r="K25" s="443"/>
      <c r="L25" s="443"/>
      <c r="M25" s="443"/>
      <c r="N25" s="443"/>
      <c r="O25" s="443"/>
      <c r="P25" s="443"/>
      <c r="Q25" s="558"/>
    </row>
    <row r="26" spans="1:34">
      <c r="A26" s="520"/>
      <c r="B26" s="446"/>
      <c r="C26" s="445"/>
      <c r="D26" s="443"/>
      <c r="E26" s="443"/>
      <c r="F26" s="443"/>
      <c r="G26" s="443"/>
      <c r="H26" s="443"/>
      <c r="I26" s="443"/>
      <c r="J26" s="443"/>
      <c r="K26" s="443"/>
      <c r="L26" s="443"/>
      <c r="M26" s="443"/>
      <c r="N26" s="443"/>
      <c r="O26" s="443"/>
      <c r="P26" s="443"/>
      <c r="Q26" s="558"/>
    </row>
    <row r="27" spans="1:34">
      <c r="A27" s="520"/>
      <c r="B27" s="446"/>
      <c r="C27" s="447"/>
      <c r="D27" s="443"/>
      <c r="E27" s="443"/>
      <c r="F27" s="443"/>
      <c r="G27" s="443"/>
      <c r="H27" s="443"/>
      <c r="I27" s="443"/>
      <c r="J27" s="443"/>
      <c r="K27" s="443"/>
      <c r="L27" s="443"/>
      <c r="M27" s="443"/>
      <c r="N27" s="443"/>
      <c r="O27" s="443"/>
      <c r="P27" s="443"/>
      <c r="Q27" s="558"/>
    </row>
    <row r="28" spans="1:34">
      <c r="A28" s="520"/>
      <c r="B28" s="446"/>
      <c r="C28" s="447"/>
      <c r="D28" s="443"/>
      <c r="E28" s="443"/>
      <c r="F28" s="443"/>
      <c r="G28" s="443"/>
      <c r="H28" s="443"/>
      <c r="I28" s="443"/>
      <c r="J28" s="443"/>
      <c r="K28" s="443"/>
      <c r="L28" s="443"/>
      <c r="M28" s="443"/>
      <c r="N28" s="443"/>
      <c r="O28" s="443"/>
      <c r="P28" s="443"/>
      <c r="Q28" s="558"/>
    </row>
    <row r="29" spans="1:34">
      <c r="A29" s="520"/>
      <c r="B29" s="446"/>
      <c r="C29" s="445"/>
      <c r="D29" s="443"/>
      <c r="E29" s="443"/>
      <c r="F29" s="443"/>
      <c r="G29" s="443"/>
      <c r="H29" s="443"/>
      <c r="I29" s="443"/>
      <c r="J29" s="443"/>
      <c r="K29" s="443"/>
      <c r="L29" s="443"/>
      <c r="M29" s="443"/>
      <c r="N29" s="443"/>
      <c r="O29" s="443"/>
      <c r="P29" s="443"/>
      <c r="Q29" s="558"/>
    </row>
    <row r="30" spans="1:34">
      <c r="A30" s="520"/>
      <c r="B30" s="446"/>
      <c r="C30" s="447"/>
      <c r="D30" s="443"/>
      <c r="E30" s="443"/>
      <c r="F30" s="443"/>
      <c r="G30" s="443"/>
      <c r="H30" s="443"/>
      <c r="I30" s="443"/>
      <c r="J30" s="443"/>
      <c r="K30" s="443"/>
      <c r="L30" s="443"/>
      <c r="M30" s="443"/>
      <c r="N30" s="443"/>
      <c r="O30" s="443"/>
      <c r="P30" s="443"/>
      <c r="Q30" s="558"/>
    </row>
    <row r="31" spans="1:34">
      <c r="A31" s="520"/>
      <c r="B31" s="446"/>
      <c r="C31" s="447"/>
      <c r="D31" s="443"/>
      <c r="E31" s="443"/>
      <c r="F31" s="443"/>
      <c r="G31" s="443"/>
      <c r="H31" s="443"/>
      <c r="I31" s="443"/>
      <c r="J31" s="443"/>
      <c r="K31" s="443"/>
      <c r="L31" s="443"/>
      <c r="M31" s="443"/>
      <c r="N31" s="443"/>
      <c r="O31" s="443"/>
      <c r="P31" s="443"/>
      <c r="Q31" s="558"/>
    </row>
    <row r="32" spans="1:34">
      <c r="A32" s="520"/>
      <c r="B32" s="446"/>
      <c r="C32" s="445"/>
      <c r="D32" s="443"/>
      <c r="E32" s="443"/>
      <c r="F32" s="443"/>
      <c r="G32" s="443"/>
      <c r="H32" s="443"/>
      <c r="I32" s="443"/>
      <c r="J32" s="443"/>
      <c r="K32" s="443"/>
      <c r="L32" s="443"/>
      <c r="M32" s="443"/>
      <c r="N32" s="443"/>
      <c r="O32" s="443"/>
      <c r="P32" s="443"/>
      <c r="Q32" s="558"/>
    </row>
    <row r="33" spans="1:74">
      <c r="A33" s="410"/>
      <c r="B33" s="558"/>
      <c r="C33" s="358"/>
      <c r="D33" s="359"/>
      <c r="E33" s="359"/>
      <c r="F33" s="359"/>
      <c r="G33" s="359"/>
      <c r="H33" s="359"/>
      <c r="I33" s="359"/>
      <c r="J33" s="359"/>
      <c r="K33" s="359"/>
      <c r="L33" s="359"/>
      <c r="M33" s="359"/>
      <c r="N33" s="359"/>
      <c r="O33" s="359"/>
      <c r="P33" s="359"/>
      <c r="Q33" s="558"/>
    </row>
    <row r="34" spans="1:74">
      <c r="A34" s="410"/>
      <c r="B34" s="558"/>
      <c r="C34" s="358"/>
      <c r="D34" s="359"/>
      <c r="E34" s="359"/>
      <c r="F34" s="359"/>
      <c r="G34" s="359"/>
      <c r="H34" s="359"/>
      <c r="I34" s="359"/>
      <c r="J34" s="359"/>
      <c r="K34" s="359"/>
      <c r="L34" s="359"/>
      <c r="M34" s="359"/>
      <c r="N34" s="359"/>
      <c r="O34" s="359"/>
      <c r="P34" s="359"/>
      <c r="Q34" s="558"/>
    </row>
    <row r="35" spans="1:74" s="1062" customFormat="1">
      <c r="A35" s="1027" t="s">
        <v>608</v>
      </c>
      <c r="B35" s="1028"/>
      <c r="C35" s="1028"/>
      <c r="D35" s="1028"/>
      <c r="E35" s="1028"/>
      <c r="F35" s="1028"/>
      <c r="G35" s="1028"/>
      <c r="H35" s="1028"/>
      <c r="I35" s="1028"/>
      <c r="J35" s="1028"/>
      <c r="K35" s="1028"/>
      <c r="L35" s="1028"/>
      <c r="M35" s="1028"/>
      <c r="N35" s="1028"/>
      <c r="O35" s="1028"/>
      <c r="P35" s="1028"/>
      <c r="Q35" s="1028"/>
      <c r="R35" s="1028"/>
      <c r="S35" s="1028"/>
      <c r="T35" s="1028"/>
      <c r="U35" s="1028"/>
      <c r="V35" s="1028"/>
      <c r="W35" s="1028"/>
      <c r="X35" s="1028"/>
      <c r="Y35" s="1028"/>
      <c r="Z35" s="1028"/>
      <c r="AA35" s="1028"/>
      <c r="AB35" s="1028"/>
      <c r="AC35" s="1028"/>
      <c r="AD35" s="1028"/>
      <c r="AE35" s="1028"/>
      <c r="AF35" s="1028"/>
      <c r="AG35" s="1028"/>
      <c r="AH35" s="1028"/>
      <c r="AI35" s="1028"/>
      <c r="AJ35" s="1028"/>
      <c r="AK35" s="1028"/>
      <c r="AL35" s="1028"/>
      <c r="AM35" s="1028"/>
      <c r="AN35" s="1028"/>
      <c r="AO35" s="1028"/>
      <c r="AP35" s="1028"/>
      <c r="AQ35" s="1028"/>
      <c r="AR35" s="1028"/>
      <c r="AS35" s="1028"/>
      <c r="AT35" s="1028"/>
      <c r="AU35" s="1028"/>
      <c r="AV35" s="1028"/>
      <c r="AW35" s="1028"/>
      <c r="AX35" s="1028"/>
      <c r="AY35" s="1028"/>
      <c r="AZ35" s="1028"/>
      <c r="BA35" s="1028"/>
      <c r="BB35" s="1028"/>
      <c r="BC35" s="1028"/>
      <c r="BD35" s="1028"/>
      <c r="BE35" s="1028"/>
      <c r="BF35" s="1028"/>
      <c r="BG35" s="1028"/>
      <c r="BH35" s="1028"/>
      <c r="BI35" s="1028"/>
      <c r="BJ35" s="1028"/>
      <c r="BK35" s="1028"/>
      <c r="BL35" s="1028"/>
      <c r="BM35" s="1028"/>
      <c r="BN35" s="1028"/>
      <c r="BO35" s="1028"/>
      <c r="BP35" s="1028"/>
      <c r="BQ35" s="1028"/>
      <c r="BR35" s="1028"/>
      <c r="BS35" s="1028"/>
      <c r="BT35" s="1028"/>
      <c r="BU35" s="1028"/>
      <c r="BV35" s="1028"/>
    </row>
    <row r="36" spans="1:74" s="1064" customFormat="1" ht="87.6" customHeight="1">
      <c r="A36" s="1058" t="s">
        <v>522</v>
      </c>
      <c r="B36" s="1058"/>
      <c r="C36" s="1064" t="s">
        <v>776</v>
      </c>
    </row>
    <row r="37" spans="1:74" s="1064" customFormat="1" ht="44.25" customHeight="1">
      <c r="A37" s="1010" t="s">
        <v>521</v>
      </c>
      <c r="B37" s="1011"/>
      <c r="C37" s="1135" t="s">
        <v>777</v>
      </c>
      <c r="D37" s="1136"/>
      <c r="E37" s="1136"/>
      <c r="F37" s="1136"/>
      <c r="G37" s="1136"/>
      <c r="H37" s="1136"/>
      <c r="I37" s="1136"/>
      <c r="J37" s="1136"/>
      <c r="K37" s="1136"/>
      <c r="L37" s="1136"/>
      <c r="M37" s="1136"/>
      <c r="N37" s="1136"/>
      <c r="O37" s="1136"/>
      <c r="P37" s="1136"/>
      <c r="Q37" s="1136"/>
      <c r="R37" s="1136"/>
      <c r="S37" s="1136"/>
      <c r="T37" s="1136"/>
      <c r="U37" s="1136"/>
      <c r="V37" s="1136"/>
      <c r="W37" s="1136"/>
      <c r="X37" s="1136"/>
      <c r="Y37" s="1136"/>
      <c r="Z37" s="1136"/>
      <c r="AA37" s="1136"/>
      <c r="AB37" s="1136"/>
      <c r="AC37" s="1136"/>
      <c r="AD37" s="1136"/>
      <c r="AE37" s="1136"/>
      <c r="AF37" s="1136"/>
      <c r="AG37" s="1136"/>
      <c r="AH37" s="1136"/>
      <c r="AI37" s="1136"/>
      <c r="AJ37" s="1136"/>
      <c r="AK37" s="1136"/>
      <c r="AL37" s="1136"/>
      <c r="AM37" s="1136"/>
      <c r="AN37" s="1136"/>
      <c r="AO37" s="1136"/>
      <c r="AP37" s="1136"/>
      <c r="AQ37" s="1136"/>
      <c r="AR37" s="1136"/>
      <c r="AS37" s="1136"/>
      <c r="AT37" s="1136"/>
      <c r="AU37" s="1136"/>
      <c r="AV37" s="1136"/>
      <c r="AW37" s="1136"/>
      <c r="AX37" s="1136"/>
      <c r="AY37" s="1136"/>
      <c r="AZ37" s="1136"/>
      <c r="BA37" s="1136"/>
      <c r="BB37" s="1136"/>
      <c r="BC37" s="1136"/>
      <c r="BD37" s="1136"/>
      <c r="BE37" s="1136"/>
      <c r="BF37" s="1136"/>
      <c r="BG37" s="1136"/>
      <c r="BH37" s="1136"/>
      <c r="BI37" s="1136"/>
      <c r="BJ37" s="1136"/>
      <c r="BK37" s="1136"/>
      <c r="BL37" s="1136"/>
      <c r="BM37" s="1136"/>
      <c r="BN37" s="1136"/>
      <c r="BO37" s="1136"/>
      <c r="BP37" s="1136"/>
      <c r="BQ37" s="1136"/>
      <c r="BR37" s="1136"/>
      <c r="BS37" s="1136"/>
      <c r="BT37" s="1136"/>
      <c r="BU37" s="1136"/>
      <c r="BV37" s="1137"/>
    </row>
    <row r="38" spans="1:74" s="531" customFormat="1" ht="15" hidden="1" customHeight="1">
      <c r="A38" s="596"/>
      <c r="B38" s="597"/>
      <c r="C38" s="550"/>
      <c r="D38" s="550"/>
      <c r="E38" s="550"/>
      <c r="F38" s="550"/>
      <c r="G38" s="550"/>
      <c r="H38" s="550"/>
      <c r="I38" s="550"/>
      <c r="J38" s="550"/>
      <c r="K38" s="550"/>
      <c r="L38" s="550"/>
      <c r="M38" s="550"/>
      <c r="N38" s="550"/>
      <c r="O38" s="550"/>
      <c r="P38" s="550"/>
      <c r="Q38" s="598"/>
    </row>
    <row r="39" spans="1:74" s="531" customFormat="1" ht="15" hidden="1" customHeight="1">
      <c r="A39" s="596"/>
      <c r="B39" s="597"/>
      <c r="C39" s="550"/>
      <c r="D39" s="550"/>
      <c r="E39" s="550"/>
      <c r="F39" s="550"/>
      <c r="G39" s="550"/>
      <c r="H39" s="550"/>
      <c r="I39" s="550"/>
      <c r="J39" s="550"/>
      <c r="K39" s="550"/>
      <c r="L39" s="550"/>
      <c r="M39" s="550"/>
      <c r="N39" s="550"/>
      <c r="O39" s="550"/>
      <c r="P39" s="550"/>
      <c r="Q39" s="598"/>
    </row>
    <row r="40" spans="1:74" s="531" customFormat="1" ht="14.25" hidden="1" customHeight="1">
      <c r="A40" s="596"/>
      <c r="B40" s="597"/>
      <c r="C40" s="550"/>
      <c r="D40" s="550"/>
      <c r="E40" s="550"/>
      <c r="F40" s="550"/>
      <c r="G40" s="550"/>
      <c r="H40" s="550"/>
      <c r="I40" s="550"/>
      <c r="J40" s="550"/>
      <c r="K40" s="550"/>
      <c r="L40" s="550"/>
      <c r="M40" s="550"/>
      <c r="N40" s="550"/>
      <c r="O40" s="550"/>
      <c r="P40" s="550"/>
      <c r="Q40" s="598"/>
    </row>
    <row r="41" spans="1:74" s="531" customFormat="1" ht="15" hidden="1" customHeight="1">
      <c r="A41" s="596"/>
      <c r="B41" s="597"/>
      <c r="C41" s="550"/>
      <c r="D41" s="550"/>
      <c r="E41" s="550"/>
      <c r="F41" s="550"/>
      <c r="G41" s="550"/>
      <c r="H41" s="550"/>
      <c r="I41" s="550"/>
      <c r="J41" s="550"/>
      <c r="K41" s="550"/>
      <c r="L41" s="550"/>
      <c r="M41" s="550"/>
      <c r="N41" s="550"/>
      <c r="O41" s="550"/>
      <c r="P41" s="550"/>
      <c r="Q41" s="598"/>
    </row>
    <row r="42" spans="1:74" s="531" customFormat="1" ht="15" hidden="1" customHeight="1">
      <c r="A42" s="596"/>
      <c r="B42" s="597"/>
      <c r="C42" s="550"/>
      <c r="D42" s="550"/>
      <c r="E42" s="550"/>
      <c r="F42" s="550"/>
      <c r="G42" s="550"/>
      <c r="H42" s="550"/>
      <c r="I42" s="550"/>
      <c r="J42" s="550"/>
      <c r="K42" s="550"/>
      <c r="L42" s="550"/>
      <c r="M42" s="550"/>
      <c r="N42" s="550"/>
      <c r="O42" s="550"/>
      <c r="P42" s="550"/>
      <c r="Q42" s="598"/>
    </row>
    <row r="43" spans="1:74" s="531" customFormat="1" ht="15" hidden="1" customHeight="1">
      <c r="A43" s="596"/>
      <c r="B43" s="597"/>
      <c r="C43" s="550"/>
      <c r="D43" s="550"/>
      <c r="E43" s="550"/>
      <c r="F43" s="550"/>
      <c r="G43" s="550"/>
      <c r="H43" s="550"/>
      <c r="I43" s="550"/>
      <c r="J43" s="550"/>
      <c r="K43" s="550"/>
      <c r="L43" s="550"/>
      <c r="M43" s="550"/>
      <c r="N43" s="550"/>
      <c r="O43" s="550"/>
      <c r="P43" s="550"/>
      <c r="Q43" s="598"/>
    </row>
    <row r="44" spans="1:74" s="531" customFormat="1" ht="15" hidden="1" customHeight="1">
      <c r="A44" s="596"/>
      <c r="B44" s="597"/>
      <c r="C44" s="550"/>
      <c r="D44" s="550"/>
      <c r="E44" s="550"/>
      <c r="F44" s="550"/>
      <c r="G44" s="550"/>
      <c r="H44" s="550"/>
      <c r="I44" s="550"/>
      <c r="J44" s="550"/>
      <c r="K44" s="550"/>
      <c r="L44" s="550"/>
      <c r="M44" s="550"/>
      <c r="N44" s="550"/>
      <c r="O44" s="550"/>
      <c r="P44" s="550"/>
      <c r="Q44" s="598"/>
    </row>
    <row r="45" spans="1:74" s="531" customFormat="1" ht="15" hidden="1" customHeight="1">
      <c r="A45" s="596"/>
      <c r="B45" s="597"/>
      <c r="C45" s="550"/>
      <c r="D45" s="550"/>
      <c r="E45" s="550"/>
      <c r="F45" s="550"/>
      <c r="G45" s="550"/>
      <c r="H45" s="550"/>
      <c r="I45" s="550"/>
      <c r="J45" s="550"/>
      <c r="K45" s="550"/>
      <c r="L45" s="550"/>
      <c r="M45" s="550"/>
      <c r="N45" s="550"/>
      <c r="O45" s="550"/>
      <c r="P45" s="550"/>
      <c r="Q45" s="598"/>
    </row>
    <row r="46" spans="1:74" s="531" customFormat="1" ht="15" hidden="1" customHeight="1">
      <c r="A46" s="596"/>
      <c r="B46" s="597"/>
      <c r="C46" s="550"/>
      <c r="D46" s="550"/>
      <c r="E46" s="550"/>
      <c r="F46" s="550"/>
      <c r="G46" s="550"/>
      <c r="H46" s="550"/>
      <c r="I46" s="550"/>
      <c r="J46" s="550"/>
      <c r="K46" s="550"/>
      <c r="L46" s="550"/>
      <c r="M46" s="550"/>
      <c r="N46" s="550"/>
      <c r="O46" s="550"/>
      <c r="P46" s="550"/>
      <c r="Q46" s="598"/>
    </row>
    <row r="47" spans="1:74" s="531" customFormat="1" ht="15" hidden="1" customHeight="1">
      <c r="A47" s="596"/>
      <c r="B47" s="597"/>
      <c r="C47" s="550"/>
      <c r="D47" s="550"/>
      <c r="E47" s="550"/>
      <c r="F47" s="550"/>
      <c r="G47" s="550"/>
      <c r="H47" s="550"/>
      <c r="I47" s="550"/>
      <c r="J47" s="550"/>
      <c r="K47" s="550"/>
      <c r="L47" s="550"/>
      <c r="M47" s="550"/>
      <c r="N47" s="550"/>
      <c r="O47" s="550"/>
      <c r="P47" s="550"/>
      <c r="Q47" s="598"/>
    </row>
    <row r="48" spans="1:74" s="531" customFormat="1" ht="15" hidden="1" customHeight="1">
      <c r="A48" s="596"/>
      <c r="B48" s="597"/>
      <c r="C48" s="550"/>
      <c r="D48" s="550"/>
      <c r="E48" s="550"/>
      <c r="F48" s="550"/>
      <c r="G48" s="550"/>
      <c r="H48" s="550"/>
      <c r="I48" s="550"/>
      <c r="J48" s="550"/>
      <c r="K48" s="550"/>
      <c r="L48" s="550"/>
      <c r="M48" s="550"/>
      <c r="N48" s="550"/>
      <c r="O48" s="550"/>
      <c r="P48" s="550"/>
      <c r="Q48" s="598"/>
    </row>
    <row r="49" spans="1:17" s="531" customFormat="1" ht="15" hidden="1" customHeight="1">
      <c r="A49" s="599"/>
      <c r="B49" s="600"/>
      <c r="C49" s="550"/>
      <c r="D49" s="550"/>
      <c r="E49" s="550"/>
      <c r="F49" s="550"/>
      <c r="G49" s="550"/>
      <c r="H49" s="550"/>
      <c r="I49" s="550"/>
      <c r="J49" s="550"/>
      <c r="K49" s="550"/>
      <c r="L49" s="550"/>
      <c r="M49" s="550"/>
      <c r="N49" s="550"/>
      <c r="O49" s="550"/>
      <c r="P49" s="550"/>
      <c r="Q49" s="598"/>
    </row>
    <row r="50" spans="1:17" s="1064" customFormat="1" ht="15" customHeight="1">
      <c r="A50" s="1010" t="s">
        <v>520</v>
      </c>
      <c r="B50" s="1011"/>
      <c r="C50" s="1064" t="s">
        <v>778</v>
      </c>
    </row>
    <row r="51" spans="1:17" s="1064" customFormat="1">
      <c r="A51" s="1012"/>
      <c r="B51" s="1013"/>
    </row>
    <row r="52" spans="1:17" s="1064" customFormat="1" ht="51.75" customHeight="1">
      <c r="A52" s="1014"/>
      <c r="B52" s="1015"/>
    </row>
    <row r="53" spans="1:17">
      <c r="Q53" s="429"/>
    </row>
    <row r="54" spans="1:17">
      <c r="Q54" s="429"/>
    </row>
    <row r="55" spans="1:17">
      <c r="A55" s="297" t="s">
        <v>256</v>
      </c>
      <c r="B55" s="297"/>
      <c r="C55" s="297"/>
      <c r="D55" s="297"/>
      <c r="E55" s="297"/>
      <c r="F55" s="297"/>
      <c r="G55" s="297"/>
      <c r="H55" s="297"/>
      <c r="I55" s="297"/>
      <c r="J55" s="297"/>
      <c r="K55" s="297"/>
      <c r="L55" s="297"/>
      <c r="M55" s="297"/>
      <c r="N55" s="297"/>
      <c r="O55" s="297"/>
      <c r="P55" s="297"/>
      <c r="Q55" s="429"/>
    </row>
    <row r="56" spans="1:17">
      <c r="A56" s="296" t="s">
        <v>519</v>
      </c>
      <c r="B56" s="296"/>
      <c r="C56" s="296"/>
      <c r="D56" s="296"/>
      <c r="E56" s="296"/>
      <c r="F56" s="296"/>
      <c r="G56" s="296"/>
      <c r="H56" s="296"/>
      <c r="I56" s="296"/>
      <c r="J56" s="296"/>
      <c r="K56" s="296"/>
      <c r="L56" s="296"/>
      <c r="M56" s="296"/>
      <c r="N56" s="296"/>
      <c r="O56" s="296"/>
      <c r="P56" s="296"/>
      <c r="Q56" s="429"/>
    </row>
    <row r="57" spans="1:17">
      <c r="Q57" s="429"/>
    </row>
    <row r="58" spans="1:17">
      <c r="Q58" s="429"/>
    </row>
    <row r="59" spans="1:17">
      <c r="Q59" s="429"/>
    </row>
    <row r="60" spans="1:17">
      <c r="Q60" s="429"/>
    </row>
    <row r="61" spans="1:17">
      <c r="Q61" s="429"/>
    </row>
    <row r="62" spans="1:17">
      <c r="Q62" s="429"/>
    </row>
    <row r="63" spans="1:17">
      <c r="Q63" s="429"/>
    </row>
    <row r="64" spans="1:17">
      <c r="Q64" s="429"/>
    </row>
    <row r="65" spans="17:17">
      <c r="Q65" s="429"/>
    </row>
    <row r="66" spans="17:17">
      <c r="Q66" s="429"/>
    </row>
    <row r="67" spans="17:17">
      <c r="Q67" s="429"/>
    </row>
    <row r="68" spans="17:17">
      <c r="Q68" s="429"/>
    </row>
    <row r="69" spans="17:17">
      <c r="Q69" s="429"/>
    </row>
    <row r="70" spans="17:17">
      <c r="Q70" s="429"/>
    </row>
    <row r="71" spans="17:17">
      <c r="Q71" s="429"/>
    </row>
    <row r="72" spans="17:17">
      <c r="Q72" s="429"/>
    </row>
    <row r="73" spans="17:17">
      <c r="Q73" s="429"/>
    </row>
    <row r="74" spans="17:17">
      <c r="Q74" s="429"/>
    </row>
    <row r="75" spans="17:17">
      <c r="Q75" s="429"/>
    </row>
    <row r="76" spans="17:17">
      <c r="Q76" s="429"/>
    </row>
    <row r="77" spans="17:17">
      <c r="Q77" s="429"/>
    </row>
    <row r="78" spans="17:17">
      <c r="Q78" s="429"/>
    </row>
  </sheetData>
  <mergeCells count="66">
    <mergeCell ref="A37:B37"/>
    <mergeCell ref="C37:XFD37"/>
    <mergeCell ref="A50:B52"/>
    <mergeCell ref="C50:XFD52"/>
    <mergeCell ref="A14:L14"/>
    <mergeCell ref="M14:P14"/>
    <mergeCell ref="Q14:T14"/>
    <mergeCell ref="U14:X14"/>
    <mergeCell ref="Y14:AB14"/>
    <mergeCell ref="AC14:AF14"/>
    <mergeCell ref="AA17:AC17"/>
    <mergeCell ref="AA18:AC18"/>
    <mergeCell ref="AA19:AC19"/>
    <mergeCell ref="A35:XFD35"/>
    <mergeCell ref="A36:B36"/>
    <mergeCell ref="C36:XFD36"/>
    <mergeCell ref="A11:A13"/>
    <mergeCell ref="B11:D11"/>
    <mergeCell ref="E11:G11"/>
    <mergeCell ref="I11:J11"/>
    <mergeCell ref="K11:L11"/>
    <mergeCell ref="B12:D12"/>
    <mergeCell ref="E12:G12"/>
    <mergeCell ref="I12:J12"/>
    <mergeCell ref="K12:L12"/>
    <mergeCell ref="B13:D13"/>
    <mergeCell ref="E13:G13"/>
    <mergeCell ref="I13:J13"/>
    <mergeCell ref="K13:L13"/>
    <mergeCell ref="A8:D8"/>
    <mergeCell ref="E8:L8"/>
    <mergeCell ref="M8:T8"/>
    <mergeCell ref="AF8:AH8"/>
    <mergeCell ref="A9:D10"/>
    <mergeCell ref="E9:G10"/>
    <mergeCell ref="H9:H10"/>
    <mergeCell ref="I9:J10"/>
    <mergeCell ref="K9:L10"/>
    <mergeCell ref="M9:P9"/>
    <mergeCell ref="Q9:T9"/>
    <mergeCell ref="U9:X9"/>
    <mergeCell ref="Y9:AB9"/>
    <mergeCell ref="AC9:AF9"/>
    <mergeCell ref="AH9:AH10"/>
    <mergeCell ref="AC5:AH5"/>
    <mergeCell ref="A6:D7"/>
    <mergeCell ref="E6:L7"/>
    <mergeCell ref="M6:T7"/>
    <mergeCell ref="U6:AH6"/>
    <mergeCell ref="AF7:AH7"/>
    <mergeCell ref="A5:D5"/>
    <mergeCell ref="E5:L5"/>
    <mergeCell ref="M5:P5"/>
    <mergeCell ref="Q5:T5"/>
    <mergeCell ref="U5:X5"/>
    <mergeCell ref="Y5:AB5"/>
    <mergeCell ref="A1:AH1"/>
    <mergeCell ref="A2:AH2"/>
    <mergeCell ref="A3:AH3"/>
    <mergeCell ref="A4:D4"/>
    <mergeCell ref="E4:L4"/>
    <mergeCell ref="M4:P4"/>
    <mergeCell ref="Q4:T4"/>
    <mergeCell ref="U4:X4"/>
    <mergeCell ref="Y4:AB4"/>
    <mergeCell ref="AC4:AH4"/>
  </mergeCells>
  <conditionalFormatting sqref="AH14">
    <cfRule type="cellIs" dxfId="120" priority="1" operator="between">
      <formula>0.2</formula>
      <formula>0.35</formula>
    </cfRule>
    <cfRule type="cellIs" dxfId="119" priority="2" operator="between">
      <formula>0.35</formula>
      <formula>0.4</formula>
    </cfRule>
    <cfRule type="cellIs" dxfId="118" priority="3" operator="between">
      <formula>0.15</formula>
      <formula>0.2</formula>
    </cfRule>
    <cfRule type="cellIs" dxfId="117" priority="4" operator="between">
      <formula>0.1</formula>
      <formula>0.15</formula>
    </cfRule>
    <cfRule type="cellIs" dxfId="116" priority="5" operator="lessThan">
      <formula>10%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H106"/>
  <sheetViews>
    <sheetView showGridLines="0" topLeftCell="J1" zoomScale="50" zoomScaleNormal="50" workbookViewId="0">
      <selection activeCell="W20" sqref="W20"/>
    </sheetView>
  </sheetViews>
  <sheetFormatPr baseColWidth="10" defaultColWidth="0" defaultRowHeight="15" customHeight="1" zeroHeight="1"/>
  <cols>
    <col min="1" max="1" width="9.88671875" style="295" bestFit="1" customWidth="1"/>
    <col min="2" max="2" width="9.33203125" style="295" bestFit="1" customWidth="1"/>
    <col min="3" max="3" width="9.5546875" style="295" bestFit="1" customWidth="1"/>
    <col min="4" max="4" width="10.88671875" style="295" bestFit="1" customWidth="1"/>
    <col min="5" max="5" width="8.5546875" style="295" bestFit="1" customWidth="1"/>
    <col min="6" max="6" width="12.109375" style="295" customWidth="1"/>
    <col min="7" max="7" width="5.33203125" style="295" customWidth="1"/>
    <col min="8" max="8" width="10.109375" style="295" bestFit="1" customWidth="1"/>
    <col min="9" max="9" width="10.5546875" style="295" bestFit="1" customWidth="1"/>
    <col min="10" max="10" width="11.88671875" style="295" customWidth="1"/>
    <col min="11" max="32" width="14.109375" style="295" customWidth="1"/>
    <col min="33" max="33" width="9" style="295" bestFit="1" customWidth="1"/>
    <col min="34" max="34" width="0" style="295" hidden="1" customWidth="1"/>
    <col min="35" max="16384" width="11.5546875" style="295" hidden="1"/>
  </cols>
  <sheetData>
    <row r="1" spans="1:32" ht="154.5" customHeight="1">
      <c r="A1" s="948" t="s">
        <v>533</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row>
    <row r="2" spans="1:32"/>
    <row r="3" spans="1:32" ht="15" customHeight="1">
      <c r="A3" s="950" t="s">
        <v>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row>
    <row r="4" spans="1:32" ht="44.25" customHeight="1">
      <c r="A4" s="951" t="s">
        <v>26</v>
      </c>
      <c r="B4" s="951"/>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c r="AD4" s="951"/>
      <c r="AE4" s="951"/>
      <c r="AF4" s="951"/>
    </row>
    <row r="5" spans="1:32" ht="15" customHeight="1">
      <c r="A5" s="952" t="s">
        <v>1</v>
      </c>
      <c r="B5" s="952"/>
      <c r="C5" s="952"/>
      <c r="D5" s="952"/>
      <c r="E5" s="953" t="s">
        <v>2</v>
      </c>
      <c r="F5" s="953"/>
      <c r="G5" s="953"/>
      <c r="H5" s="953"/>
      <c r="I5" s="953"/>
      <c r="J5" s="953"/>
      <c r="K5" s="953"/>
      <c r="L5" s="953"/>
      <c r="M5" s="954" t="s">
        <v>3</v>
      </c>
      <c r="N5" s="954"/>
      <c r="O5" s="954"/>
      <c r="P5" s="954"/>
      <c r="Q5" s="955" t="s">
        <v>590</v>
      </c>
      <c r="R5" s="955"/>
      <c r="S5" s="955"/>
      <c r="T5" s="955"/>
      <c r="U5" s="956" t="s">
        <v>591</v>
      </c>
      <c r="V5" s="956"/>
      <c r="W5" s="956"/>
      <c r="X5" s="956"/>
      <c r="Y5" s="957" t="s">
        <v>5</v>
      </c>
      <c r="Z5" s="957"/>
      <c r="AA5" s="957"/>
      <c r="AB5" s="957"/>
      <c r="AC5" s="958" t="s">
        <v>6</v>
      </c>
      <c r="AD5" s="958"/>
      <c r="AE5" s="958"/>
      <c r="AF5" s="958"/>
    </row>
    <row r="6" spans="1:32" s="305" customFormat="1" ht="88.5" customHeight="1">
      <c r="A6" s="966" t="s">
        <v>27</v>
      </c>
      <c r="B6" s="966"/>
      <c r="C6" s="966"/>
      <c r="D6" s="966"/>
      <c r="E6" s="967" t="s">
        <v>532</v>
      </c>
      <c r="F6" s="967"/>
      <c r="G6" s="967"/>
      <c r="H6" s="967"/>
      <c r="I6" s="967"/>
      <c r="J6" s="967"/>
      <c r="K6" s="967"/>
      <c r="L6" s="967"/>
      <c r="M6" s="967" t="s">
        <v>46</v>
      </c>
      <c r="N6" s="967"/>
      <c r="O6" s="967"/>
      <c r="P6" s="967"/>
      <c r="Q6" s="968" t="s">
        <v>47</v>
      </c>
      <c r="R6" s="968"/>
      <c r="S6" s="968"/>
      <c r="T6" s="968"/>
      <c r="U6" s="968" t="s">
        <v>48</v>
      </c>
      <c r="V6" s="968"/>
      <c r="W6" s="968"/>
      <c r="X6" s="968"/>
      <c r="Y6" s="968" t="s">
        <v>49</v>
      </c>
      <c r="Z6" s="968"/>
      <c r="AA6" s="968"/>
      <c r="AB6" s="968"/>
      <c r="AC6" s="968" t="s">
        <v>738</v>
      </c>
      <c r="AD6" s="968"/>
      <c r="AE6" s="968"/>
      <c r="AF6" s="968"/>
    </row>
    <row r="7" spans="1:32">
      <c r="A7" s="969" t="s">
        <v>7</v>
      </c>
      <c r="B7" s="969"/>
      <c r="C7" s="969"/>
      <c r="D7" s="969"/>
      <c r="E7" s="971" t="s">
        <v>8</v>
      </c>
      <c r="F7" s="971"/>
      <c r="G7" s="971"/>
      <c r="H7" s="971"/>
      <c r="I7" s="971"/>
      <c r="J7" s="971"/>
      <c r="K7" s="971"/>
      <c r="L7" s="971"/>
      <c r="M7" s="973" t="s">
        <v>12</v>
      </c>
      <c r="N7" s="973"/>
      <c r="O7" s="973"/>
      <c r="P7" s="973"/>
      <c r="Q7" s="973"/>
      <c r="R7" s="973"/>
      <c r="S7" s="973"/>
      <c r="T7" s="974"/>
      <c r="U7" s="977" t="s">
        <v>4</v>
      </c>
      <c r="V7" s="978"/>
      <c r="W7" s="978"/>
      <c r="X7" s="978"/>
      <c r="Y7" s="978"/>
      <c r="Z7" s="978"/>
      <c r="AA7" s="978"/>
      <c r="AB7" s="978"/>
      <c r="AC7" s="978"/>
      <c r="AD7" s="978"/>
      <c r="AE7" s="978"/>
      <c r="AF7" s="978"/>
    </row>
    <row r="8" spans="1:32" ht="38.25">
      <c r="A8" s="970"/>
      <c r="B8" s="970"/>
      <c r="C8" s="970"/>
      <c r="D8" s="970"/>
      <c r="E8" s="972"/>
      <c r="F8" s="972"/>
      <c r="G8" s="972"/>
      <c r="H8" s="972"/>
      <c r="I8" s="972"/>
      <c r="J8" s="972"/>
      <c r="K8" s="972"/>
      <c r="L8" s="972"/>
      <c r="M8" s="975"/>
      <c r="N8" s="975"/>
      <c r="O8" s="975"/>
      <c r="P8" s="975"/>
      <c r="Q8" s="975"/>
      <c r="R8" s="975"/>
      <c r="S8" s="975"/>
      <c r="T8" s="976"/>
      <c r="U8" s="557" t="s">
        <v>592</v>
      </c>
      <c r="V8" s="557" t="s">
        <v>593</v>
      </c>
      <c r="W8" s="557" t="s">
        <v>594</v>
      </c>
      <c r="X8" s="557" t="s">
        <v>595</v>
      </c>
      <c r="Y8" s="557" t="s">
        <v>596</v>
      </c>
      <c r="Z8" s="557" t="s">
        <v>597</v>
      </c>
      <c r="AA8" s="557" t="s">
        <v>598</v>
      </c>
      <c r="AB8" s="557" t="s">
        <v>599</v>
      </c>
      <c r="AC8" s="431" t="s">
        <v>600</v>
      </c>
      <c r="AD8" s="431" t="s">
        <v>601</v>
      </c>
      <c r="AE8" s="557" t="s">
        <v>602</v>
      </c>
      <c r="AF8" s="431" t="s">
        <v>603</v>
      </c>
    </row>
    <row r="9" spans="1:32" ht="38.25" customHeight="1">
      <c r="A9" s="959" t="s">
        <v>50</v>
      </c>
      <c r="B9" s="959"/>
      <c r="C9" s="959"/>
      <c r="D9" s="959"/>
      <c r="E9" s="960" t="s">
        <v>277</v>
      </c>
      <c r="F9" s="961"/>
      <c r="G9" s="961"/>
      <c r="H9" s="961"/>
      <c r="I9" s="961"/>
      <c r="J9" s="961"/>
      <c r="K9" s="961"/>
      <c r="L9" s="962"/>
      <c r="M9" s="963" t="s">
        <v>22</v>
      </c>
      <c r="N9" s="964"/>
      <c r="O9" s="964"/>
      <c r="P9" s="964"/>
      <c r="Q9" s="964"/>
      <c r="R9" s="964"/>
      <c r="S9" s="964"/>
      <c r="T9" s="965"/>
      <c r="U9" s="556"/>
      <c r="V9" s="548" t="s">
        <v>30</v>
      </c>
      <c r="W9" s="548" t="s">
        <v>30</v>
      </c>
      <c r="X9" s="548" t="s">
        <v>30</v>
      </c>
      <c r="Y9" s="552"/>
      <c r="Z9" s="548"/>
      <c r="AA9" s="548"/>
      <c r="AB9" s="548"/>
      <c r="AC9" s="556"/>
      <c r="AD9" s="552" t="s">
        <v>30</v>
      </c>
      <c r="AE9" s="548"/>
      <c r="AF9" s="548"/>
    </row>
    <row r="10" spans="1:32" s="301" customFormat="1" ht="15" customHeight="1">
      <c r="A10" s="981" t="s">
        <v>500</v>
      </c>
      <c r="B10" s="981"/>
      <c r="C10" s="981"/>
      <c r="D10" s="981"/>
      <c r="E10" s="982" t="s">
        <v>530</v>
      </c>
      <c r="F10" s="984" t="s">
        <v>10</v>
      </c>
      <c r="G10" s="985" t="s">
        <v>529</v>
      </c>
      <c r="H10" s="985"/>
      <c r="I10" s="986" t="s">
        <v>528</v>
      </c>
      <c r="J10" s="986"/>
      <c r="K10" s="987">
        <v>2018</v>
      </c>
      <c r="L10" s="988"/>
      <c r="M10" s="988"/>
      <c r="N10" s="988"/>
      <c r="O10" s="988">
        <v>2019</v>
      </c>
      <c r="P10" s="988"/>
      <c r="Q10" s="988"/>
      <c r="R10" s="988"/>
      <c r="S10" s="988">
        <v>2020</v>
      </c>
      <c r="T10" s="988"/>
      <c r="U10" s="988"/>
      <c r="V10" s="988"/>
      <c r="W10" s="988">
        <v>2021</v>
      </c>
      <c r="X10" s="988"/>
      <c r="Y10" s="988"/>
      <c r="Z10" s="988"/>
      <c r="AA10" s="988">
        <v>2022</v>
      </c>
      <c r="AB10" s="988"/>
      <c r="AC10" s="988"/>
      <c r="AD10" s="988"/>
      <c r="AE10" s="989" t="s">
        <v>534</v>
      </c>
      <c r="AF10" s="979" t="s">
        <v>607</v>
      </c>
    </row>
    <row r="11" spans="1:32" s="301" customFormat="1" ht="15" customHeight="1">
      <c r="A11" s="981"/>
      <c r="B11" s="981"/>
      <c r="C11" s="981"/>
      <c r="D11" s="981"/>
      <c r="E11" s="983"/>
      <c r="F11" s="984"/>
      <c r="G11" s="985"/>
      <c r="H11" s="985"/>
      <c r="I11" s="986"/>
      <c r="J11" s="986"/>
      <c r="K11" s="545" t="s">
        <v>23</v>
      </c>
      <c r="L11" s="545" t="s">
        <v>24</v>
      </c>
      <c r="M11" s="545" t="s">
        <v>25</v>
      </c>
      <c r="N11" s="545" t="s">
        <v>609</v>
      </c>
      <c r="O11" s="545" t="s">
        <v>23</v>
      </c>
      <c r="P11" s="545" t="s">
        <v>24</v>
      </c>
      <c r="Q11" s="545" t="s">
        <v>25</v>
      </c>
      <c r="R11" s="545" t="s">
        <v>609</v>
      </c>
      <c r="S11" s="545" t="s">
        <v>23</v>
      </c>
      <c r="T11" s="545" t="s">
        <v>24</v>
      </c>
      <c r="U11" s="545" t="s">
        <v>25</v>
      </c>
      <c r="V11" s="545" t="s">
        <v>609</v>
      </c>
      <c r="W11" s="545" t="s">
        <v>23</v>
      </c>
      <c r="X11" s="545" t="s">
        <v>24</v>
      </c>
      <c r="Y11" s="545" t="s">
        <v>25</v>
      </c>
      <c r="Z11" s="545" t="s">
        <v>609</v>
      </c>
      <c r="AA11" s="545" t="s">
        <v>23</v>
      </c>
      <c r="AB11" s="545" t="s">
        <v>24</v>
      </c>
      <c r="AC11" s="545" t="s">
        <v>25</v>
      </c>
      <c r="AD11" s="549" t="s">
        <v>609</v>
      </c>
      <c r="AE11" s="989"/>
      <c r="AF11" s="980"/>
    </row>
    <row r="12" spans="1:32" s="301" customFormat="1" ht="60" customHeight="1">
      <c r="A12" s="1105" t="s">
        <v>606</v>
      </c>
      <c r="B12" s="968" t="s">
        <v>51</v>
      </c>
      <c r="C12" s="968"/>
      <c r="D12" s="968"/>
      <c r="E12" s="555">
        <v>1</v>
      </c>
      <c r="F12" s="548" t="s">
        <v>33</v>
      </c>
      <c r="G12" s="990" t="s">
        <v>51</v>
      </c>
      <c r="H12" s="991"/>
      <c r="I12" s="992" t="s">
        <v>52</v>
      </c>
      <c r="J12" s="993"/>
      <c r="K12" s="474">
        <v>0</v>
      </c>
      <c r="L12" s="474">
        <v>0</v>
      </c>
      <c r="M12" s="474">
        <v>0.2</v>
      </c>
      <c r="N12" s="475">
        <f>SUM(K12:M12)</f>
        <v>0.2</v>
      </c>
      <c r="O12" s="474"/>
      <c r="P12" s="474"/>
      <c r="Q12" s="474"/>
      <c r="R12" s="475">
        <f>SUM(O12:Q12)</f>
        <v>0</v>
      </c>
      <c r="S12" s="474"/>
      <c r="T12" s="474"/>
      <c r="U12" s="474"/>
      <c r="V12" s="475">
        <f>SUM(S12:U12)</f>
        <v>0</v>
      </c>
      <c r="W12" s="474"/>
      <c r="X12" s="474"/>
      <c r="Y12" s="474"/>
      <c r="Z12" s="475">
        <f>SUM(W12:Y12)</f>
        <v>0</v>
      </c>
      <c r="AA12" s="474"/>
      <c r="AB12" s="474"/>
      <c r="AC12" s="601"/>
      <c r="AD12" s="475">
        <f>SUM(AA12:AC12)</f>
        <v>0</v>
      </c>
      <c r="AE12" s="602">
        <f>+N12+R12+V12+Z12+AD12</f>
        <v>0.2</v>
      </c>
      <c r="AF12" s="562">
        <f>AE12/E12</f>
        <v>0.2</v>
      </c>
    </row>
    <row r="13" spans="1:32" s="301" customFormat="1" ht="66.75" customHeight="1">
      <c r="A13" s="1114"/>
      <c r="B13" s="990" t="s">
        <v>779</v>
      </c>
      <c r="C13" s="1089"/>
      <c r="D13" s="991"/>
      <c r="E13" s="546">
        <v>1</v>
      </c>
      <c r="F13" s="548" t="s">
        <v>33</v>
      </c>
      <c r="G13" s="990" t="s">
        <v>780</v>
      </c>
      <c r="H13" s="991"/>
      <c r="I13" s="992" t="s">
        <v>53</v>
      </c>
      <c r="J13" s="993"/>
      <c r="K13" s="474">
        <v>0</v>
      </c>
      <c r="L13" s="474">
        <v>0</v>
      </c>
      <c r="M13" s="474">
        <v>0.2</v>
      </c>
      <c r="N13" s="475">
        <f t="shared" ref="N13:N15" si="0">SUM(K13:M13)</f>
        <v>0.2</v>
      </c>
      <c r="O13" s="474"/>
      <c r="P13" s="474"/>
      <c r="Q13" s="474"/>
      <c r="R13" s="475">
        <f t="shared" ref="R13:R15" si="1">SUM(O13:Q13)</f>
        <v>0</v>
      </c>
      <c r="S13" s="474"/>
      <c r="T13" s="474"/>
      <c r="U13" s="474"/>
      <c r="V13" s="475">
        <f t="shared" ref="V13:V15" si="2">SUM(S13:U13)</f>
        <v>0</v>
      </c>
      <c r="W13" s="474"/>
      <c r="X13" s="474"/>
      <c r="Y13" s="474"/>
      <c r="Z13" s="475">
        <f t="shared" ref="Z13:Z15" si="3">SUM(W13:Y13)</f>
        <v>0</v>
      </c>
      <c r="AA13" s="474"/>
      <c r="AB13" s="474"/>
      <c r="AC13" s="601"/>
      <c r="AD13" s="475">
        <f t="shared" ref="AD13:AD15" si="4">SUM(AA13:AC13)</f>
        <v>0</v>
      </c>
      <c r="AE13" s="602">
        <f t="shared" ref="AE13:AE15" si="5">+N13+R13+V13+Z13+AD13</f>
        <v>0.2</v>
      </c>
      <c r="AF13" s="562">
        <f>AE13/E13</f>
        <v>0.2</v>
      </c>
    </row>
    <row r="14" spans="1:32" s="301" customFormat="1" ht="49.5" customHeight="1">
      <c r="A14" s="1114"/>
      <c r="B14" s="990" t="s">
        <v>54</v>
      </c>
      <c r="C14" s="1089"/>
      <c r="D14" s="991"/>
      <c r="E14" s="546">
        <v>3</v>
      </c>
      <c r="F14" s="548" t="s">
        <v>33</v>
      </c>
      <c r="G14" s="990" t="s">
        <v>55</v>
      </c>
      <c r="H14" s="991"/>
      <c r="I14" s="992" t="s">
        <v>781</v>
      </c>
      <c r="J14" s="993"/>
      <c r="K14" s="474">
        <v>3</v>
      </c>
      <c r="L14" s="474">
        <v>0</v>
      </c>
      <c r="M14" s="474">
        <v>0</v>
      </c>
      <c r="N14" s="475">
        <f t="shared" si="0"/>
        <v>3</v>
      </c>
      <c r="O14" s="474"/>
      <c r="P14" s="474"/>
      <c r="Q14" s="474"/>
      <c r="R14" s="475">
        <f t="shared" si="1"/>
        <v>0</v>
      </c>
      <c r="S14" s="474"/>
      <c r="T14" s="474"/>
      <c r="U14" s="474"/>
      <c r="V14" s="475">
        <f t="shared" si="2"/>
        <v>0</v>
      </c>
      <c r="W14" s="474"/>
      <c r="X14" s="474"/>
      <c r="Y14" s="474"/>
      <c r="Z14" s="475">
        <f t="shared" si="3"/>
        <v>0</v>
      </c>
      <c r="AA14" s="474"/>
      <c r="AB14" s="474"/>
      <c r="AC14" s="601"/>
      <c r="AD14" s="475">
        <f t="shared" si="4"/>
        <v>0</v>
      </c>
      <c r="AE14" s="602">
        <f t="shared" si="5"/>
        <v>3</v>
      </c>
      <c r="AF14" s="562">
        <f>AE14/E14</f>
        <v>1</v>
      </c>
    </row>
    <row r="15" spans="1:32" s="301" customFormat="1" ht="60" customHeight="1">
      <c r="A15" s="959"/>
      <c r="B15" s="990" t="s">
        <v>782</v>
      </c>
      <c r="C15" s="1089"/>
      <c r="D15" s="991"/>
      <c r="E15" s="546">
        <v>6</v>
      </c>
      <c r="F15" s="548" t="s">
        <v>33</v>
      </c>
      <c r="G15" s="990" t="s">
        <v>56</v>
      </c>
      <c r="H15" s="991"/>
      <c r="I15" s="992" t="s">
        <v>783</v>
      </c>
      <c r="J15" s="993"/>
      <c r="K15" s="474">
        <v>0</v>
      </c>
      <c r="L15" s="474">
        <v>0</v>
      </c>
      <c r="M15" s="474">
        <v>1</v>
      </c>
      <c r="N15" s="475">
        <f t="shared" si="0"/>
        <v>1</v>
      </c>
      <c r="O15" s="474"/>
      <c r="P15" s="474"/>
      <c r="Q15" s="474"/>
      <c r="R15" s="475">
        <f t="shared" si="1"/>
        <v>0</v>
      </c>
      <c r="S15" s="474"/>
      <c r="T15" s="474"/>
      <c r="U15" s="474"/>
      <c r="V15" s="475">
        <f t="shared" si="2"/>
        <v>0</v>
      </c>
      <c r="W15" s="474"/>
      <c r="X15" s="474"/>
      <c r="Y15" s="474"/>
      <c r="Z15" s="475">
        <f t="shared" si="3"/>
        <v>0</v>
      </c>
      <c r="AA15" s="474"/>
      <c r="AB15" s="474"/>
      <c r="AC15" s="601"/>
      <c r="AD15" s="475">
        <f t="shared" si="4"/>
        <v>0</v>
      </c>
      <c r="AE15" s="602">
        <f t="shared" si="5"/>
        <v>1</v>
      </c>
      <c r="AF15" s="562">
        <f>AE15/E15</f>
        <v>0.16666666666666666</v>
      </c>
    </row>
    <row r="16" spans="1:32" s="301" customFormat="1" ht="22.5">
      <c r="A16" s="1138" t="s">
        <v>527</v>
      </c>
      <c r="B16" s="1139"/>
      <c r="C16" s="1139"/>
      <c r="D16" s="1139"/>
      <c r="E16" s="1139"/>
      <c r="F16" s="1139"/>
      <c r="G16" s="1139"/>
      <c r="H16" s="1139"/>
      <c r="I16" s="1139"/>
      <c r="J16" s="1140"/>
      <c r="K16" s="1141">
        <f>((N12/$E$12)+(N13/$E$13)+(N14/$E$14)+(N15/$E$15))/COUNT(N12:N15)</f>
        <v>0.39166666666666666</v>
      </c>
      <c r="L16" s="1142"/>
      <c r="M16" s="1142"/>
      <c r="N16" s="1143"/>
      <c r="O16" s="1144">
        <f t="shared" ref="O16" si="6">((R12/$E$12)+(R13/$E$13)+(R14/$E$14)+(R15/$E$15))/COUNT(R12:R15)</f>
        <v>0</v>
      </c>
      <c r="P16" s="1144"/>
      <c r="Q16" s="1144"/>
      <c r="R16" s="1144"/>
      <c r="S16" s="1144">
        <f t="shared" ref="S16" si="7">((V12/$E$12)+(V13/$E$13)+(V14/$E$14)+(V15/$E$15))/COUNT(V12:V15)</f>
        <v>0</v>
      </c>
      <c r="T16" s="1144"/>
      <c r="U16" s="1144"/>
      <c r="V16" s="1144"/>
      <c r="W16" s="1144">
        <f t="shared" ref="W16" si="8">((Z12/$E$12)+(Z13/$E$13)+(Z14/$E$14)+(Z15/$E$15))/COUNT(Z12:Z15)</f>
        <v>0</v>
      </c>
      <c r="X16" s="1144"/>
      <c r="Y16" s="1144"/>
      <c r="Z16" s="1144"/>
      <c r="AA16" s="1144">
        <f t="shared" ref="AA16" si="9">((AD12/$E$12)+(AD13/$E$13)+(AD14/$E$14)+(AD15/$E$15))/COUNT(AD12:AD15)</f>
        <v>0</v>
      </c>
      <c r="AB16" s="1144"/>
      <c r="AC16" s="1144"/>
      <c r="AD16" s="1144"/>
      <c r="AE16" s="435">
        <f>SUM(K16:AD16)</f>
        <v>0.39166666666666666</v>
      </c>
      <c r="AF16" s="307">
        <f>AVERAGE(AF12:AF15)</f>
        <v>0.39166666666666666</v>
      </c>
    </row>
    <row r="17" spans="1:32" ht="19.5">
      <c r="A17" s="436"/>
      <c r="B17" s="436"/>
      <c r="C17" s="436"/>
      <c r="D17" s="436"/>
      <c r="E17" s="437"/>
      <c r="F17" s="437"/>
      <c r="G17" s="437"/>
      <c r="H17" s="437"/>
      <c r="I17" s="437"/>
      <c r="J17" s="437"/>
      <c r="L17" s="437"/>
      <c r="M17" s="437"/>
      <c r="N17" s="437"/>
      <c r="O17" s="437"/>
      <c r="P17" s="437"/>
      <c r="Q17" s="437"/>
      <c r="R17" s="437"/>
      <c r="S17" s="437"/>
      <c r="T17" s="437"/>
      <c r="U17" s="437"/>
      <c r="V17" s="437"/>
      <c r="W17" s="437"/>
      <c r="X17" s="437"/>
      <c r="Y17" s="437"/>
      <c r="Z17" s="437"/>
      <c r="AA17" s="437"/>
      <c r="AB17" s="437"/>
      <c r="AC17" s="437"/>
      <c r="AD17" s="437"/>
      <c r="AE17" s="438"/>
      <c r="AF17" s="438"/>
    </row>
    <row r="18" spans="1:32">
      <c r="A18" s="439"/>
      <c r="B18" s="439"/>
      <c r="C18" s="439"/>
      <c r="D18" s="439"/>
      <c r="P18" s="441">
        <v>2018</v>
      </c>
      <c r="Q18" s="441">
        <v>2019</v>
      </c>
      <c r="R18" s="441">
        <v>2020</v>
      </c>
      <c r="S18" s="441">
        <v>2021</v>
      </c>
      <c r="T18" s="441">
        <v>2022</v>
      </c>
    </row>
    <row r="19" spans="1:32" ht="15" customHeight="1">
      <c r="A19" s="439"/>
      <c r="B19" s="439" t="s">
        <v>627</v>
      </c>
      <c r="C19" s="439" t="s">
        <v>628</v>
      </c>
      <c r="D19" s="439"/>
      <c r="N19" s="1006" t="s">
        <v>526</v>
      </c>
      <c r="O19" s="1006"/>
      <c r="P19" s="630" t="s">
        <v>961</v>
      </c>
      <c r="Q19" s="300" t="s">
        <v>962</v>
      </c>
      <c r="R19" s="300" t="s">
        <v>963</v>
      </c>
      <c r="S19" s="300" t="s">
        <v>964</v>
      </c>
      <c r="T19" s="300" t="s">
        <v>965</v>
      </c>
    </row>
    <row r="20" spans="1:32">
      <c r="A20" s="439"/>
      <c r="B20" s="439">
        <v>2018</v>
      </c>
      <c r="C20" s="442">
        <f>K16</f>
        <v>0.39166666666666666</v>
      </c>
      <c r="D20" s="439"/>
      <c r="N20" s="1007" t="s">
        <v>525</v>
      </c>
      <c r="O20" s="1007"/>
      <c r="P20" s="299" t="s">
        <v>966</v>
      </c>
      <c r="Q20" s="631" t="s">
        <v>967</v>
      </c>
      <c r="R20" s="299" t="s">
        <v>968</v>
      </c>
      <c r="S20" s="299" t="s">
        <v>969</v>
      </c>
      <c r="T20" s="299" t="s">
        <v>970</v>
      </c>
    </row>
    <row r="21" spans="1:32" ht="15" customHeight="1">
      <c r="A21" s="439"/>
      <c r="B21" s="439">
        <v>2019</v>
      </c>
      <c r="C21" s="442">
        <f>O16</f>
        <v>0</v>
      </c>
      <c r="D21" s="439"/>
      <c r="N21" s="1009" t="s">
        <v>524</v>
      </c>
      <c r="O21" s="1009"/>
      <c r="P21" s="632" t="s">
        <v>523</v>
      </c>
      <c r="Q21" s="298" t="s">
        <v>961</v>
      </c>
      <c r="R21" s="298" t="s">
        <v>962</v>
      </c>
      <c r="S21" s="298" t="s">
        <v>963</v>
      </c>
      <c r="T21" s="298" t="s">
        <v>964</v>
      </c>
    </row>
    <row r="22" spans="1:32" s="315" customFormat="1">
      <c r="A22" s="1008"/>
      <c r="B22" s="439">
        <v>2020</v>
      </c>
      <c r="C22" s="442">
        <f>S16</f>
        <v>0</v>
      </c>
      <c r="D22" s="364"/>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row>
    <row r="23" spans="1:32" s="315" customFormat="1">
      <c r="A23" s="1008"/>
      <c r="B23" s="439">
        <v>2021</v>
      </c>
      <c r="C23" s="442">
        <f>W16</f>
        <v>0</v>
      </c>
      <c r="D23" s="364"/>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row>
    <row r="24" spans="1:32" s="315" customFormat="1">
      <c r="A24" s="1008"/>
      <c r="B24" s="439">
        <v>2022</v>
      </c>
      <c r="C24" s="442">
        <f>AA16</f>
        <v>0</v>
      </c>
      <c r="D24" s="364"/>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row>
    <row r="25" spans="1:32" s="315" customFormat="1">
      <c r="A25" s="1008"/>
      <c r="B25" s="450"/>
      <c r="C25" s="365"/>
      <c r="D25" s="364"/>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row>
    <row r="26" spans="1:32" s="315" customFormat="1">
      <c r="A26" s="1008"/>
      <c r="B26" s="366"/>
      <c r="C26" s="367"/>
      <c r="D26" s="364"/>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row>
    <row r="27" spans="1:32" s="315" customFormat="1">
      <c r="A27" s="1008"/>
      <c r="B27" s="366"/>
      <c r="C27" s="367"/>
      <c r="D27" s="364"/>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row>
    <row r="28" spans="1:32" s="315" customFormat="1">
      <c r="A28" s="1026"/>
      <c r="B28" s="558"/>
      <c r="C28" s="357"/>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row>
    <row r="29" spans="1:32" s="315" customFormat="1">
      <c r="A29" s="1026"/>
      <c r="B29" s="558"/>
      <c r="C29" s="358"/>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row>
    <row r="30" spans="1:32" s="315" customFormat="1">
      <c r="A30" s="1026"/>
      <c r="B30" s="558"/>
      <c r="C30" s="358"/>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row>
    <row r="31" spans="1:32" s="315" customFormat="1">
      <c r="A31" s="1026"/>
      <c r="B31" s="558"/>
      <c r="C31" s="357"/>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row>
    <row r="32" spans="1:32" s="315" customFormat="1">
      <c r="A32" s="1026"/>
      <c r="B32" s="558"/>
      <c r="C32" s="358"/>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row>
    <row r="33" spans="1:32" s="315" customFormat="1">
      <c r="A33" s="1026"/>
      <c r="B33" s="558"/>
      <c r="C33" s="358"/>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row>
    <row r="34" spans="1:32" s="315" customFormat="1">
      <c r="A34" s="1026"/>
      <c r="B34" s="558"/>
      <c r="C34" s="357"/>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row>
    <row r="35" spans="1:32" s="315" customFormat="1">
      <c r="A35" s="1026"/>
      <c r="B35" s="558"/>
      <c r="C35" s="358"/>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row>
    <row r="36" spans="1:32" s="315" customFormat="1">
      <c r="A36" s="1026"/>
      <c r="B36" s="558"/>
      <c r="C36" s="358"/>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row>
    <row r="37" spans="1:32">
      <c r="A37" s="1027" t="s">
        <v>608</v>
      </c>
      <c r="B37" s="1028"/>
      <c r="C37" s="1028"/>
      <c r="D37" s="1028"/>
      <c r="E37" s="1028"/>
      <c r="F37" s="1028"/>
      <c r="G37" s="1028"/>
      <c r="H37" s="1028"/>
      <c r="I37" s="1028"/>
      <c r="J37" s="1028"/>
      <c r="K37" s="1028"/>
      <c r="L37" s="1028"/>
      <c r="M37" s="1028"/>
      <c r="N37" s="1028"/>
      <c r="O37" s="1028"/>
      <c r="P37" s="1028"/>
      <c r="Q37" s="1028"/>
      <c r="R37" s="1028"/>
      <c r="S37" s="1028"/>
      <c r="T37" s="1028"/>
      <c r="U37" s="1028"/>
      <c r="V37" s="1028"/>
      <c r="W37" s="1028"/>
      <c r="X37" s="1028"/>
      <c r="Y37" s="1028"/>
      <c r="Z37" s="1028"/>
      <c r="AA37" s="1028"/>
      <c r="AB37" s="1028"/>
      <c r="AC37" s="1028"/>
      <c r="AD37" s="1028"/>
      <c r="AE37" s="1028"/>
      <c r="AF37" s="1028"/>
    </row>
    <row r="38" spans="1:32" ht="15" customHeight="1">
      <c r="A38" s="1010" t="s">
        <v>522</v>
      </c>
      <c r="B38" s="1029"/>
      <c r="C38" s="1034" t="s">
        <v>784</v>
      </c>
      <c r="D38" s="1035"/>
      <c r="E38" s="1035"/>
      <c r="F38" s="1035"/>
      <c r="G38" s="1035"/>
      <c r="H38" s="1035"/>
      <c r="I38" s="1035"/>
      <c r="J38" s="1035"/>
      <c r="K38" s="1035"/>
      <c r="L38" s="1035"/>
      <c r="M38" s="1035"/>
      <c r="N38" s="1035"/>
      <c r="O38" s="1035"/>
      <c r="P38" s="1035"/>
      <c r="Q38" s="1035"/>
      <c r="R38" s="1035"/>
      <c r="S38" s="1035"/>
      <c r="T38" s="1035"/>
      <c r="U38" s="1035"/>
      <c r="V38" s="1035"/>
      <c r="W38" s="1035"/>
      <c r="X38" s="1035"/>
      <c r="Y38" s="1035"/>
      <c r="Z38" s="1035"/>
      <c r="AA38" s="1035"/>
      <c r="AB38" s="1035"/>
      <c r="AC38" s="1035"/>
      <c r="AD38" s="1035"/>
      <c r="AE38" s="1035"/>
      <c r="AF38" s="1035"/>
    </row>
    <row r="39" spans="1:32">
      <c r="A39" s="1030"/>
      <c r="B39" s="1031"/>
      <c r="C39" s="1036"/>
      <c r="D39" s="1037"/>
      <c r="E39" s="1037"/>
      <c r="F39" s="1037"/>
      <c r="G39" s="1037"/>
      <c r="H39" s="1037"/>
      <c r="I39" s="1037"/>
      <c r="J39" s="1037"/>
      <c r="K39" s="1037"/>
      <c r="L39" s="1037"/>
      <c r="M39" s="1037"/>
      <c r="N39" s="1037"/>
      <c r="O39" s="1037"/>
      <c r="P39" s="1037"/>
      <c r="Q39" s="1037"/>
      <c r="R39" s="1037"/>
      <c r="S39" s="1037"/>
      <c r="T39" s="1037"/>
      <c r="U39" s="1037"/>
      <c r="V39" s="1037"/>
      <c r="W39" s="1037"/>
      <c r="X39" s="1037"/>
      <c r="Y39" s="1037"/>
      <c r="Z39" s="1037"/>
      <c r="AA39" s="1037"/>
      <c r="AB39" s="1037"/>
      <c r="AC39" s="1037"/>
      <c r="AD39" s="1037"/>
      <c r="AE39" s="1037"/>
      <c r="AF39" s="1037"/>
    </row>
    <row r="40" spans="1:32">
      <c r="A40" s="1030"/>
      <c r="B40" s="1031"/>
      <c r="C40" s="1036"/>
      <c r="D40" s="1037"/>
      <c r="E40" s="1037"/>
      <c r="F40" s="1037"/>
      <c r="G40" s="1037"/>
      <c r="H40" s="1037"/>
      <c r="I40" s="1037"/>
      <c r="J40" s="1037"/>
      <c r="K40" s="1037"/>
      <c r="L40" s="1037"/>
      <c r="M40" s="1037"/>
      <c r="N40" s="1037"/>
      <c r="O40" s="1037"/>
      <c r="P40" s="1037"/>
      <c r="Q40" s="1037"/>
      <c r="R40" s="1037"/>
      <c r="S40" s="1037"/>
      <c r="T40" s="1037"/>
      <c r="U40" s="1037"/>
      <c r="V40" s="1037"/>
      <c r="W40" s="1037"/>
      <c r="X40" s="1037"/>
      <c r="Y40" s="1037"/>
      <c r="Z40" s="1037"/>
      <c r="AA40" s="1037"/>
      <c r="AB40" s="1037"/>
      <c r="AC40" s="1037"/>
      <c r="AD40" s="1037"/>
      <c r="AE40" s="1037"/>
      <c r="AF40" s="1037"/>
    </row>
    <row r="41" spans="1:32">
      <c r="A41" s="1030"/>
      <c r="B41" s="1031"/>
      <c r="C41" s="1036"/>
      <c r="D41" s="1037"/>
      <c r="E41" s="1037"/>
      <c r="F41" s="1037"/>
      <c r="G41" s="1037"/>
      <c r="H41" s="1037"/>
      <c r="I41" s="1037"/>
      <c r="J41" s="1037"/>
      <c r="K41" s="1037"/>
      <c r="L41" s="1037"/>
      <c r="M41" s="1037"/>
      <c r="N41" s="1037"/>
      <c r="O41" s="1037"/>
      <c r="P41" s="1037"/>
      <c r="Q41" s="1037"/>
      <c r="R41" s="1037"/>
      <c r="S41" s="1037"/>
      <c r="T41" s="1037"/>
      <c r="U41" s="1037"/>
      <c r="V41" s="1037"/>
      <c r="W41" s="1037"/>
      <c r="X41" s="1037"/>
      <c r="Y41" s="1037"/>
      <c r="Z41" s="1037"/>
      <c r="AA41" s="1037"/>
      <c r="AB41" s="1037"/>
      <c r="AC41" s="1037"/>
      <c r="AD41" s="1037"/>
      <c r="AE41" s="1037"/>
      <c r="AF41" s="1037"/>
    </row>
    <row r="42" spans="1:32" hidden="1">
      <c r="A42" s="1030"/>
      <c r="B42" s="1031"/>
      <c r="C42" s="1036"/>
      <c r="D42" s="1037"/>
      <c r="E42" s="1037"/>
      <c r="F42" s="1037"/>
      <c r="G42" s="1037"/>
      <c r="H42" s="1037"/>
      <c r="I42" s="1037"/>
      <c r="J42" s="1037"/>
      <c r="K42" s="1037"/>
      <c r="L42" s="1037"/>
      <c r="M42" s="1037"/>
      <c r="N42" s="1037"/>
      <c r="O42" s="1037"/>
      <c r="P42" s="1037"/>
      <c r="Q42" s="1037"/>
      <c r="R42" s="1037"/>
      <c r="S42" s="1037"/>
      <c r="T42" s="1037"/>
      <c r="U42" s="1037"/>
      <c r="V42" s="1037"/>
      <c r="W42" s="1037"/>
      <c r="X42" s="1037"/>
      <c r="Y42" s="1037"/>
      <c r="Z42" s="1037"/>
      <c r="AA42" s="1037"/>
      <c r="AB42" s="1037"/>
      <c r="AC42" s="1037"/>
      <c r="AD42" s="1037"/>
      <c r="AE42" s="1037"/>
      <c r="AF42" s="1037"/>
    </row>
    <row r="43" spans="1:32" hidden="1">
      <c r="A43" s="1030"/>
      <c r="B43" s="1031"/>
      <c r="C43" s="1036"/>
      <c r="D43" s="1037"/>
      <c r="E43" s="1037"/>
      <c r="F43" s="1037"/>
      <c r="G43" s="1037"/>
      <c r="H43" s="1037"/>
      <c r="I43" s="1037"/>
      <c r="J43" s="1037"/>
      <c r="K43" s="1037"/>
      <c r="L43" s="1037"/>
      <c r="M43" s="1037"/>
      <c r="N43" s="1037"/>
      <c r="O43" s="1037"/>
      <c r="P43" s="1037"/>
      <c r="Q43" s="1037"/>
      <c r="R43" s="1037"/>
      <c r="S43" s="1037"/>
      <c r="T43" s="1037"/>
      <c r="U43" s="1037"/>
      <c r="V43" s="1037"/>
      <c r="W43" s="1037"/>
      <c r="X43" s="1037"/>
      <c r="Y43" s="1037"/>
      <c r="Z43" s="1037"/>
      <c r="AA43" s="1037"/>
      <c r="AB43" s="1037"/>
      <c r="AC43" s="1037"/>
      <c r="AD43" s="1037"/>
      <c r="AE43" s="1037"/>
      <c r="AF43" s="1037"/>
    </row>
    <row r="44" spans="1:32" hidden="1">
      <c r="A44" s="1030"/>
      <c r="B44" s="1031"/>
      <c r="C44" s="1036"/>
      <c r="D44" s="1037"/>
      <c r="E44" s="1037"/>
      <c r="F44" s="1037"/>
      <c r="G44" s="1037"/>
      <c r="H44" s="1037"/>
      <c r="I44" s="1037"/>
      <c r="J44" s="1037"/>
      <c r="K44" s="1037"/>
      <c r="L44" s="1037"/>
      <c r="M44" s="1037"/>
      <c r="N44" s="1037"/>
      <c r="O44" s="1037"/>
      <c r="P44" s="1037"/>
      <c r="Q44" s="1037"/>
      <c r="R44" s="1037"/>
      <c r="S44" s="1037"/>
      <c r="T44" s="1037"/>
      <c r="U44" s="1037"/>
      <c r="V44" s="1037"/>
      <c r="W44" s="1037"/>
      <c r="X44" s="1037"/>
      <c r="Y44" s="1037"/>
      <c r="Z44" s="1037"/>
      <c r="AA44" s="1037"/>
      <c r="AB44" s="1037"/>
      <c r="AC44" s="1037"/>
      <c r="AD44" s="1037"/>
      <c r="AE44" s="1037"/>
      <c r="AF44" s="1037"/>
    </row>
    <row r="45" spans="1:32" hidden="1">
      <c r="A45" s="1030"/>
      <c r="B45" s="1031"/>
      <c r="C45" s="1036"/>
      <c r="D45" s="1037"/>
      <c r="E45" s="1037"/>
      <c r="F45" s="1037"/>
      <c r="G45" s="1037"/>
      <c r="H45" s="1037"/>
      <c r="I45" s="1037"/>
      <c r="J45" s="1037"/>
      <c r="K45" s="1037"/>
      <c r="L45" s="1037"/>
      <c r="M45" s="1037"/>
      <c r="N45" s="1037"/>
      <c r="O45" s="1037"/>
      <c r="P45" s="1037"/>
      <c r="Q45" s="1037"/>
      <c r="R45" s="1037"/>
      <c r="S45" s="1037"/>
      <c r="T45" s="1037"/>
      <c r="U45" s="1037"/>
      <c r="V45" s="1037"/>
      <c r="W45" s="1037"/>
      <c r="X45" s="1037"/>
      <c r="Y45" s="1037"/>
      <c r="Z45" s="1037"/>
      <c r="AA45" s="1037"/>
      <c r="AB45" s="1037"/>
      <c r="AC45" s="1037"/>
      <c r="AD45" s="1037"/>
      <c r="AE45" s="1037"/>
      <c r="AF45" s="1037"/>
    </row>
    <row r="46" spans="1:32" hidden="1">
      <c r="A46" s="1030"/>
      <c r="B46" s="1031"/>
      <c r="C46" s="1036"/>
      <c r="D46" s="1037"/>
      <c r="E46" s="1037"/>
      <c r="F46" s="1037"/>
      <c r="G46" s="1037"/>
      <c r="H46" s="1037"/>
      <c r="I46" s="1037"/>
      <c r="J46" s="1037"/>
      <c r="K46" s="1037"/>
      <c r="L46" s="1037"/>
      <c r="M46" s="1037"/>
      <c r="N46" s="1037"/>
      <c r="O46" s="1037"/>
      <c r="P46" s="1037"/>
      <c r="Q46" s="1037"/>
      <c r="R46" s="1037"/>
      <c r="S46" s="1037"/>
      <c r="T46" s="1037"/>
      <c r="U46" s="1037"/>
      <c r="V46" s="1037"/>
      <c r="W46" s="1037"/>
      <c r="X46" s="1037"/>
      <c r="Y46" s="1037"/>
      <c r="Z46" s="1037"/>
      <c r="AA46" s="1037"/>
      <c r="AB46" s="1037"/>
      <c r="AC46" s="1037"/>
      <c r="AD46" s="1037"/>
      <c r="AE46" s="1037"/>
      <c r="AF46" s="1037"/>
    </row>
    <row r="47" spans="1:32" hidden="1">
      <c r="A47" s="1030"/>
      <c r="B47" s="1031"/>
      <c r="C47" s="1036"/>
      <c r="D47" s="1037"/>
      <c r="E47" s="1037"/>
      <c r="F47" s="1037"/>
      <c r="G47" s="1037"/>
      <c r="H47" s="1037"/>
      <c r="I47" s="1037"/>
      <c r="J47" s="1037"/>
      <c r="K47" s="1037"/>
      <c r="L47" s="1037"/>
      <c r="M47" s="1037"/>
      <c r="N47" s="1037"/>
      <c r="O47" s="1037"/>
      <c r="P47" s="1037"/>
      <c r="Q47" s="1037"/>
      <c r="R47" s="1037"/>
      <c r="S47" s="1037"/>
      <c r="T47" s="1037"/>
      <c r="U47" s="1037"/>
      <c r="V47" s="1037"/>
      <c r="W47" s="1037"/>
      <c r="X47" s="1037"/>
      <c r="Y47" s="1037"/>
      <c r="Z47" s="1037"/>
      <c r="AA47" s="1037"/>
      <c r="AB47" s="1037"/>
      <c r="AC47" s="1037"/>
      <c r="AD47" s="1037"/>
      <c r="AE47" s="1037"/>
      <c r="AF47" s="1037"/>
    </row>
    <row r="48" spans="1:32" hidden="1">
      <c r="A48" s="1030"/>
      <c r="B48" s="1031"/>
      <c r="C48" s="1036"/>
      <c r="D48" s="1037"/>
      <c r="E48" s="1037"/>
      <c r="F48" s="1037"/>
      <c r="G48" s="1037"/>
      <c r="H48" s="1037"/>
      <c r="I48" s="1037"/>
      <c r="J48" s="1037"/>
      <c r="K48" s="1037"/>
      <c r="L48" s="1037"/>
      <c r="M48" s="1037"/>
      <c r="N48" s="1037"/>
      <c r="O48" s="1037"/>
      <c r="P48" s="1037"/>
      <c r="Q48" s="1037"/>
      <c r="R48" s="1037"/>
      <c r="S48" s="1037"/>
      <c r="T48" s="1037"/>
      <c r="U48" s="1037"/>
      <c r="V48" s="1037"/>
      <c r="W48" s="1037"/>
      <c r="X48" s="1037"/>
      <c r="Y48" s="1037"/>
      <c r="Z48" s="1037"/>
      <c r="AA48" s="1037"/>
      <c r="AB48" s="1037"/>
      <c r="AC48" s="1037"/>
      <c r="AD48" s="1037"/>
      <c r="AE48" s="1037"/>
      <c r="AF48" s="1037"/>
    </row>
    <row r="49" spans="1:32" hidden="1">
      <c r="A49" s="1030"/>
      <c r="B49" s="1031"/>
      <c r="C49" s="1036"/>
      <c r="D49" s="1037"/>
      <c r="E49" s="1037"/>
      <c r="F49" s="1037"/>
      <c r="G49" s="1037"/>
      <c r="H49" s="1037"/>
      <c r="I49" s="1037"/>
      <c r="J49" s="1037"/>
      <c r="K49" s="1037"/>
      <c r="L49" s="1037"/>
      <c r="M49" s="1037"/>
      <c r="N49" s="1037"/>
      <c r="O49" s="1037"/>
      <c r="P49" s="1037"/>
      <c r="Q49" s="1037"/>
      <c r="R49" s="1037"/>
      <c r="S49" s="1037"/>
      <c r="T49" s="1037"/>
      <c r="U49" s="1037"/>
      <c r="V49" s="1037"/>
      <c r="W49" s="1037"/>
      <c r="X49" s="1037"/>
      <c r="Y49" s="1037"/>
      <c r="Z49" s="1037"/>
      <c r="AA49" s="1037"/>
      <c r="AB49" s="1037"/>
      <c r="AC49" s="1037"/>
      <c r="AD49" s="1037"/>
      <c r="AE49" s="1037"/>
      <c r="AF49" s="1037"/>
    </row>
    <row r="50" spans="1:32" hidden="1">
      <c r="A50" s="1030"/>
      <c r="B50" s="1031"/>
      <c r="C50" s="1036"/>
      <c r="D50" s="1037"/>
      <c r="E50" s="1037"/>
      <c r="F50" s="1037"/>
      <c r="G50" s="1037"/>
      <c r="H50" s="1037"/>
      <c r="I50" s="1037"/>
      <c r="J50" s="1037"/>
      <c r="K50" s="1037"/>
      <c r="L50" s="1037"/>
      <c r="M50" s="1037"/>
      <c r="N50" s="1037"/>
      <c r="O50" s="1037"/>
      <c r="P50" s="1037"/>
      <c r="Q50" s="1037"/>
      <c r="R50" s="1037"/>
      <c r="S50" s="1037"/>
      <c r="T50" s="1037"/>
      <c r="U50" s="1037"/>
      <c r="V50" s="1037"/>
      <c r="W50" s="1037"/>
      <c r="X50" s="1037"/>
      <c r="Y50" s="1037"/>
      <c r="Z50" s="1037"/>
      <c r="AA50" s="1037"/>
      <c r="AB50" s="1037"/>
      <c r="AC50" s="1037"/>
      <c r="AD50" s="1037"/>
      <c r="AE50" s="1037"/>
      <c r="AF50" s="1037"/>
    </row>
    <row r="51" spans="1:32" hidden="1">
      <c r="A51" s="1030"/>
      <c r="B51" s="1031"/>
      <c r="C51" s="1036"/>
      <c r="D51" s="1037"/>
      <c r="E51" s="1037"/>
      <c r="F51" s="1037"/>
      <c r="G51" s="1037"/>
      <c r="H51" s="1037"/>
      <c r="I51" s="1037"/>
      <c r="J51" s="1037"/>
      <c r="K51" s="1037"/>
      <c r="L51" s="1037"/>
      <c r="M51" s="1037"/>
      <c r="N51" s="1037"/>
      <c r="O51" s="1037"/>
      <c r="P51" s="1037"/>
      <c r="Q51" s="1037"/>
      <c r="R51" s="1037"/>
      <c r="S51" s="1037"/>
      <c r="T51" s="1037"/>
      <c r="U51" s="1037"/>
      <c r="V51" s="1037"/>
      <c r="W51" s="1037"/>
      <c r="X51" s="1037"/>
      <c r="Y51" s="1037"/>
      <c r="Z51" s="1037"/>
      <c r="AA51" s="1037"/>
      <c r="AB51" s="1037"/>
      <c r="AC51" s="1037"/>
      <c r="AD51" s="1037"/>
      <c r="AE51" s="1037"/>
      <c r="AF51" s="1037"/>
    </row>
    <row r="52" spans="1:32" hidden="1">
      <c r="A52" s="1032"/>
      <c r="B52" s="1033"/>
      <c r="C52" s="1038"/>
      <c r="D52" s="1039"/>
      <c r="E52" s="1039"/>
      <c r="F52" s="1039"/>
      <c r="G52" s="1039"/>
      <c r="H52" s="1039"/>
      <c r="I52" s="1039"/>
      <c r="J52" s="1039"/>
      <c r="K52" s="1039"/>
      <c r="L52" s="1039"/>
      <c r="M52" s="1039"/>
      <c r="N52" s="1039"/>
      <c r="O52" s="1039"/>
      <c r="P52" s="1039"/>
      <c r="Q52" s="1039"/>
      <c r="R52" s="1039"/>
      <c r="S52" s="1039"/>
      <c r="T52" s="1039"/>
      <c r="U52" s="1039"/>
      <c r="V52" s="1039"/>
      <c r="W52" s="1039"/>
      <c r="X52" s="1039"/>
      <c r="Y52" s="1039"/>
      <c r="Z52" s="1039"/>
      <c r="AA52" s="1039"/>
      <c r="AB52" s="1039"/>
      <c r="AC52" s="1039"/>
      <c r="AD52" s="1039"/>
      <c r="AE52" s="1039"/>
      <c r="AF52" s="1039"/>
    </row>
    <row r="53" spans="1:32">
      <c r="A53" s="1010" t="s">
        <v>521</v>
      </c>
      <c r="B53" s="1011"/>
      <c r="C53" s="1016" t="s">
        <v>785</v>
      </c>
      <c r="D53" s="1017"/>
      <c r="E53" s="1017"/>
      <c r="F53" s="1017"/>
      <c r="G53" s="1017"/>
      <c r="H53" s="1017"/>
      <c r="I53" s="1017"/>
      <c r="J53" s="1017"/>
      <c r="K53" s="1017"/>
      <c r="L53" s="1017"/>
      <c r="M53" s="1017"/>
      <c r="N53" s="1017"/>
      <c r="O53" s="1017"/>
      <c r="P53" s="1017"/>
      <c r="Q53" s="1017"/>
      <c r="R53" s="1017"/>
      <c r="S53" s="1017"/>
      <c r="T53" s="1017"/>
      <c r="U53" s="1017"/>
      <c r="V53" s="1017"/>
      <c r="W53" s="1017"/>
      <c r="X53" s="1017"/>
      <c r="Y53" s="1017"/>
      <c r="Z53" s="1017"/>
      <c r="AA53" s="1017"/>
      <c r="AB53" s="1017"/>
      <c r="AC53" s="1017"/>
      <c r="AD53" s="1017"/>
      <c r="AE53" s="1017"/>
      <c r="AF53" s="1017"/>
    </row>
    <row r="54" spans="1:32">
      <c r="A54" s="1012"/>
      <c r="B54" s="1013"/>
      <c r="C54" s="1018"/>
      <c r="D54" s="1019"/>
      <c r="E54" s="1019"/>
      <c r="F54" s="1019"/>
      <c r="G54" s="1019"/>
      <c r="H54" s="1019"/>
      <c r="I54" s="1019"/>
      <c r="J54" s="1019"/>
      <c r="K54" s="1019"/>
      <c r="L54" s="1019"/>
      <c r="M54" s="1019"/>
      <c r="N54" s="1019"/>
      <c r="O54" s="1019"/>
      <c r="P54" s="1019"/>
      <c r="Q54" s="1019"/>
      <c r="R54" s="1019"/>
      <c r="S54" s="1019"/>
      <c r="T54" s="1019"/>
      <c r="U54" s="1019"/>
      <c r="V54" s="1019"/>
      <c r="W54" s="1019"/>
      <c r="X54" s="1019"/>
      <c r="Y54" s="1019"/>
      <c r="Z54" s="1019"/>
      <c r="AA54" s="1019"/>
      <c r="AB54" s="1019"/>
      <c r="AC54" s="1019"/>
      <c r="AD54" s="1019"/>
      <c r="AE54" s="1019"/>
      <c r="AF54" s="1019"/>
    </row>
    <row r="55" spans="1:32">
      <c r="A55" s="1012"/>
      <c r="B55" s="1013"/>
      <c r="C55" s="1018"/>
      <c r="D55" s="1019"/>
      <c r="E55" s="1019"/>
      <c r="F55" s="1019"/>
      <c r="G55" s="1019"/>
      <c r="H55" s="1019"/>
      <c r="I55" s="1019"/>
      <c r="J55" s="1019"/>
      <c r="K55" s="1019"/>
      <c r="L55" s="1019"/>
      <c r="M55" s="1019"/>
      <c r="N55" s="1019"/>
      <c r="O55" s="1019"/>
      <c r="P55" s="1019"/>
      <c r="Q55" s="1019"/>
      <c r="R55" s="1019"/>
      <c r="S55" s="1019"/>
      <c r="T55" s="1019"/>
      <c r="U55" s="1019"/>
      <c r="V55" s="1019"/>
      <c r="W55" s="1019"/>
      <c r="X55" s="1019"/>
      <c r="Y55" s="1019"/>
      <c r="Z55" s="1019"/>
      <c r="AA55" s="1019"/>
      <c r="AB55" s="1019"/>
      <c r="AC55" s="1019"/>
      <c r="AD55" s="1019"/>
      <c r="AE55" s="1019"/>
      <c r="AF55" s="1019"/>
    </row>
    <row r="56" spans="1:32" hidden="1">
      <c r="A56" s="1012"/>
      <c r="B56" s="1013"/>
      <c r="C56" s="1018"/>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c r="AF56" s="1019"/>
    </row>
    <row r="57" spans="1:32" hidden="1">
      <c r="A57" s="1012"/>
      <c r="B57" s="1013"/>
      <c r="C57" s="1018"/>
      <c r="D57" s="1019"/>
      <c r="E57" s="1019"/>
      <c r="F57" s="1019"/>
      <c r="G57" s="1019"/>
      <c r="H57" s="1019"/>
      <c r="I57" s="1019"/>
      <c r="J57" s="1019"/>
      <c r="K57" s="1019"/>
      <c r="L57" s="1019"/>
      <c r="M57" s="1019"/>
      <c r="N57" s="1019"/>
      <c r="O57" s="1019"/>
      <c r="P57" s="1019"/>
      <c r="Q57" s="1019"/>
      <c r="R57" s="1019"/>
      <c r="S57" s="1019"/>
      <c r="T57" s="1019"/>
      <c r="U57" s="1019"/>
      <c r="V57" s="1019"/>
      <c r="W57" s="1019"/>
      <c r="X57" s="1019"/>
      <c r="Y57" s="1019"/>
      <c r="Z57" s="1019"/>
      <c r="AA57" s="1019"/>
      <c r="AB57" s="1019"/>
      <c r="AC57" s="1019"/>
      <c r="AD57" s="1019"/>
      <c r="AE57" s="1019"/>
      <c r="AF57" s="1019"/>
    </row>
    <row r="58" spans="1:32" hidden="1">
      <c r="A58" s="1012"/>
      <c r="B58" s="1013"/>
      <c r="C58" s="1018"/>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1019"/>
      <c r="AE58" s="1019"/>
      <c r="AF58" s="1019"/>
    </row>
    <row r="59" spans="1:32" hidden="1">
      <c r="A59" s="1012"/>
      <c r="B59" s="1013"/>
      <c r="C59" s="1018"/>
      <c r="D59" s="1019"/>
      <c r="E59" s="1019"/>
      <c r="F59" s="1019"/>
      <c r="G59" s="1019"/>
      <c r="H59" s="1019"/>
      <c r="I59" s="1019"/>
      <c r="J59" s="1019"/>
      <c r="K59" s="1019"/>
      <c r="L59" s="1019"/>
      <c r="M59" s="1019"/>
      <c r="N59" s="1019"/>
      <c r="O59" s="1019"/>
      <c r="P59" s="1019"/>
      <c r="Q59" s="1019"/>
      <c r="R59" s="1019"/>
      <c r="S59" s="1019"/>
      <c r="T59" s="1019"/>
      <c r="U59" s="1019"/>
      <c r="V59" s="1019"/>
      <c r="W59" s="1019"/>
      <c r="X59" s="1019"/>
      <c r="Y59" s="1019"/>
      <c r="Z59" s="1019"/>
      <c r="AA59" s="1019"/>
      <c r="AB59" s="1019"/>
      <c r="AC59" s="1019"/>
      <c r="AD59" s="1019"/>
      <c r="AE59" s="1019"/>
      <c r="AF59" s="1019"/>
    </row>
    <row r="60" spans="1:32" hidden="1">
      <c r="A60" s="1012"/>
      <c r="B60" s="1013"/>
      <c r="C60" s="1018"/>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19"/>
      <c r="AB60" s="1019"/>
      <c r="AC60" s="1019"/>
      <c r="AD60" s="1019"/>
      <c r="AE60" s="1019"/>
      <c r="AF60" s="1019"/>
    </row>
    <row r="61" spans="1:32" hidden="1">
      <c r="A61" s="1012"/>
      <c r="B61" s="1013"/>
      <c r="C61" s="1018"/>
      <c r="D61" s="1019"/>
      <c r="E61" s="1019"/>
      <c r="F61" s="1019"/>
      <c r="G61" s="1019"/>
      <c r="H61" s="1019"/>
      <c r="I61" s="1019"/>
      <c r="J61" s="1019"/>
      <c r="K61" s="1019"/>
      <c r="L61" s="1019"/>
      <c r="M61" s="1019"/>
      <c r="N61" s="1019"/>
      <c r="O61" s="1019"/>
      <c r="P61" s="1019"/>
      <c r="Q61" s="1019"/>
      <c r="R61" s="1019"/>
      <c r="S61" s="1019"/>
      <c r="T61" s="1019"/>
      <c r="U61" s="1019"/>
      <c r="V61" s="1019"/>
      <c r="W61" s="1019"/>
      <c r="X61" s="1019"/>
      <c r="Y61" s="1019"/>
      <c r="Z61" s="1019"/>
      <c r="AA61" s="1019"/>
      <c r="AB61" s="1019"/>
      <c r="AC61" s="1019"/>
      <c r="AD61" s="1019"/>
      <c r="AE61" s="1019"/>
      <c r="AF61" s="1019"/>
    </row>
    <row r="62" spans="1:32" hidden="1">
      <c r="A62" s="1012"/>
      <c r="B62" s="1013"/>
      <c r="C62" s="1018"/>
      <c r="D62" s="1019"/>
      <c r="E62" s="1019"/>
      <c r="F62" s="1019"/>
      <c r="G62" s="1019"/>
      <c r="H62" s="1019"/>
      <c r="I62" s="1019"/>
      <c r="J62" s="1019"/>
      <c r="K62" s="1019"/>
      <c r="L62" s="1019"/>
      <c r="M62" s="1019"/>
      <c r="N62" s="1019"/>
      <c r="O62" s="1019"/>
      <c r="P62" s="1019"/>
      <c r="Q62" s="1019"/>
      <c r="R62" s="1019"/>
      <c r="S62" s="1019"/>
      <c r="T62" s="1019"/>
      <c r="U62" s="1019"/>
      <c r="V62" s="1019"/>
      <c r="W62" s="1019"/>
      <c r="X62" s="1019"/>
      <c r="Y62" s="1019"/>
      <c r="Z62" s="1019"/>
      <c r="AA62" s="1019"/>
      <c r="AB62" s="1019"/>
      <c r="AC62" s="1019"/>
      <c r="AD62" s="1019"/>
      <c r="AE62" s="1019"/>
      <c r="AF62" s="1019"/>
    </row>
    <row r="63" spans="1:32" hidden="1">
      <c r="A63" s="1012"/>
      <c r="B63" s="1013"/>
      <c r="C63" s="1018"/>
      <c r="D63" s="1019"/>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019"/>
      <c r="AE63" s="1019"/>
      <c r="AF63" s="1019"/>
    </row>
    <row r="64" spans="1:32" hidden="1">
      <c r="A64" s="1012"/>
      <c r="B64" s="1013"/>
      <c r="C64" s="1018"/>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19"/>
      <c r="AA64" s="1019"/>
      <c r="AB64" s="1019"/>
      <c r="AC64" s="1019"/>
      <c r="AD64" s="1019"/>
      <c r="AE64" s="1019"/>
      <c r="AF64" s="1019"/>
    </row>
    <row r="65" spans="1:32" hidden="1">
      <c r="A65" s="1012"/>
      <c r="B65" s="1013"/>
      <c r="C65" s="1018"/>
      <c r="D65" s="1019"/>
      <c r="E65" s="1019"/>
      <c r="F65" s="1019"/>
      <c r="G65" s="1019"/>
      <c r="H65" s="1019"/>
      <c r="I65" s="1019"/>
      <c r="J65" s="1019"/>
      <c r="K65" s="1019"/>
      <c r="L65" s="1019"/>
      <c r="M65" s="1019"/>
      <c r="N65" s="1019"/>
      <c r="O65" s="1019"/>
      <c r="P65" s="1019"/>
      <c r="Q65" s="1019"/>
      <c r="R65" s="1019"/>
      <c r="S65" s="1019"/>
      <c r="T65" s="1019"/>
      <c r="U65" s="1019"/>
      <c r="V65" s="1019"/>
      <c r="W65" s="1019"/>
      <c r="X65" s="1019"/>
      <c r="Y65" s="1019"/>
      <c r="Z65" s="1019"/>
      <c r="AA65" s="1019"/>
      <c r="AB65" s="1019"/>
      <c r="AC65" s="1019"/>
      <c r="AD65" s="1019"/>
      <c r="AE65" s="1019"/>
      <c r="AF65" s="1019"/>
    </row>
    <row r="66" spans="1:32" hidden="1">
      <c r="A66" s="1012"/>
      <c r="B66" s="1013"/>
      <c r="C66" s="1018"/>
      <c r="D66" s="1019"/>
      <c r="E66" s="1019"/>
      <c r="F66" s="1019"/>
      <c r="G66" s="1019"/>
      <c r="H66" s="1019"/>
      <c r="I66" s="1019"/>
      <c r="J66" s="1019"/>
      <c r="K66" s="1019"/>
      <c r="L66" s="1019"/>
      <c r="M66" s="1019"/>
      <c r="N66" s="1019"/>
      <c r="O66" s="1019"/>
      <c r="P66" s="1019"/>
      <c r="Q66" s="1019"/>
      <c r="R66" s="1019"/>
      <c r="S66" s="1019"/>
      <c r="T66" s="1019"/>
      <c r="U66" s="1019"/>
      <c r="V66" s="1019"/>
      <c r="W66" s="1019"/>
      <c r="X66" s="1019"/>
      <c r="Y66" s="1019"/>
      <c r="Z66" s="1019"/>
      <c r="AA66" s="1019"/>
      <c r="AB66" s="1019"/>
      <c r="AC66" s="1019"/>
      <c r="AD66" s="1019"/>
      <c r="AE66" s="1019"/>
      <c r="AF66" s="1019"/>
    </row>
    <row r="67" spans="1:32" hidden="1">
      <c r="A67" s="1014"/>
      <c r="B67" s="1015"/>
      <c r="C67" s="1020"/>
      <c r="D67" s="1021"/>
      <c r="E67" s="1021"/>
      <c r="F67" s="1021"/>
      <c r="G67" s="1021"/>
      <c r="H67" s="1021"/>
      <c r="I67" s="1021"/>
      <c r="J67" s="1021"/>
      <c r="K67" s="1021"/>
      <c r="L67" s="1021"/>
      <c r="M67" s="1021"/>
      <c r="N67" s="1021"/>
      <c r="O67" s="1021"/>
      <c r="P67" s="1021"/>
      <c r="Q67" s="1021"/>
      <c r="R67" s="1021"/>
      <c r="S67" s="1021"/>
      <c r="T67" s="1021"/>
      <c r="U67" s="1021"/>
      <c r="V67" s="1021"/>
      <c r="W67" s="1021"/>
      <c r="X67" s="1021"/>
      <c r="Y67" s="1021"/>
      <c r="Z67" s="1021"/>
      <c r="AA67" s="1021"/>
      <c r="AB67" s="1021"/>
      <c r="AC67" s="1021"/>
      <c r="AD67" s="1021"/>
      <c r="AE67" s="1021"/>
      <c r="AF67" s="1021"/>
    </row>
    <row r="68" spans="1:32">
      <c r="A68" s="1010" t="s">
        <v>520</v>
      </c>
      <c r="B68" s="1011"/>
      <c r="C68" s="1016" t="s">
        <v>786</v>
      </c>
      <c r="D68" s="1017"/>
      <c r="E68" s="1017"/>
      <c r="F68" s="1017"/>
      <c r="G68" s="1017"/>
      <c r="H68" s="1017"/>
      <c r="I68" s="1017"/>
      <c r="J68" s="1017"/>
      <c r="K68" s="1017"/>
      <c r="L68" s="1017"/>
      <c r="M68" s="1017"/>
      <c r="N68" s="1017"/>
      <c r="O68" s="1017"/>
      <c r="P68" s="1017"/>
      <c r="Q68" s="1017"/>
      <c r="R68" s="1017"/>
      <c r="S68" s="1017"/>
      <c r="T68" s="1017"/>
      <c r="U68" s="1017"/>
      <c r="V68" s="1017"/>
      <c r="W68" s="1017"/>
      <c r="X68" s="1017"/>
      <c r="Y68" s="1017"/>
      <c r="Z68" s="1017"/>
      <c r="AA68" s="1017"/>
      <c r="AB68" s="1017"/>
      <c r="AC68" s="1017"/>
      <c r="AD68" s="1017"/>
      <c r="AE68" s="1017"/>
      <c r="AF68" s="1017"/>
    </row>
    <row r="69" spans="1:32">
      <c r="A69" s="1012"/>
      <c r="B69" s="1013"/>
      <c r="C69" s="1018"/>
      <c r="D69" s="1019"/>
      <c r="E69" s="1019"/>
      <c r="F69" s="1019"/>
      <c r="G69" s="1019"/>
      <c r="H69" s="1019"/>
      <c r="I69" s="1019"/>
      <c r="J69" s="1019"/>
      <c r="K69" s="1019"/>
      <c r="L69" s="1019"/>
      <c r="M69" s="1019"/>
      <c r="N69" s="1019"/>
      <c r="O69" s="1019"/>
      <c r="P69" s="1019"/>
      <c r="Q69" s="1019"/>
      <c r="R69" s="1019"/>
      <c r="S69" s="1019"/>
      <c r="T69" s="1019"/>
      <c r="U69" s="1019"/>
      <c r="V69" s="1019"/>
      <c r="W69" s="1019"/>
      <c r="X69" s="1019"/>
      <c r="Y69" s="1019"/>
      <c r="Z69" s="1019"/>
      <c r="AA69" s="1019"/>
      <c r="AB69" s="1019"/>
      <c r="AC69" s="1019"/>
      <c r="AD69" s="1019"/>
      <c r="AE69" s="1019"/>
      <c r="AF69" s="1019"/>
    </row>
    <row r="70" spans="1:32">
      <c r="A70" s="1012"/>
      <c r="B70" s="1013"/>
      <c r="C70" s="1018"/>
      <c r="D70" s="1019"/>
      <c r="E70" s="1019"/>
      <c r="F70" s="1019"/>
      <c r="G70" s="1019"/>
      <c r="H70" s="1019"/>
      <c r="I70" s="1019"/>
      <c r="J70" s="1019"/>
      <c r="K70" s="1019"/>
      <c r="L70" s="1019"/>
      <c r="M70" s="1019"/>
      <c r="N70" s="1019"/>
      <c r="O70" s="1019"/>
      <c r="P70" s="1019"/>
      <c r="Q70" s="1019"/>
      <c r="R70" s="1019"/>
      <c r="S70" s="1019"/>
      <c r="T70" s="1019"/>
      <c r="U70" s="1019"/>
      <c r="V70" s="1019"/>
      <c r="W70" s="1019"/>
      <c r="X70" s="1019"/>
      <c r="Y70" s="1019"/>
      <c r="Z70" s="1019"/>
      <c r="AA70" s="1019"/>
      <c r="AB70" s="1019"/>
      <c r="AC70" s="1019"/>
      <c r="AD70" s="1019"/>
      <c r="AE70" s="1019"/>
      <c r="AF70" s="1019"/>
    </row>
    <row r="71" spans="1:32"/>
    <row r="72" spans="1:32">
      <c r="A72" s="297" t="s">
        <v>256</v>
      </c>
      <c r="B72" s="297"/>
      <c r="C72" s="297"/>
      <c r="D72" s="297"/>
      <c r="E72" s="297"/>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row>
    <row r="73" spans="1:32">
      <c r="A73" s="296" t="s">
        <v>519</v>
      </c>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row>
    <row r="74" spans="1:32"/>
    <row r="75" spans="1:32" hidden="1"/>
    <row r="76" spans="1:32" hidden="1"/>
    <row r="77" spans="1:32" hidden="1"/>
    <row r="78" spans="1:32" hidden="1"/>
    <row r="79" spans="1:32" hidden="1"/>
    <row r="80" spans="1:32"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sheetData>
  <sheetProtection selectLockedCells="1"/>
  <mergeCells count="70">
    <mergeCell ref="A38:B52"/>
    <mergeCell ref="C38:AF52"/>
    <mergeCell ref="A53:B67"/>
    <mergeCell ref="C53:AF67"/>
    <mergeCell ref="A68:B70"/>
    <mergeCell ref="C68:AF70"/>
    <mergeCell ref="A37:AF37"/>
    <mergeCell ref="S16:V16"/>
    <mergeCell ref="W16:Z16"/>
    <mergeCell ref="AA16:AD16"/>
    <mergeCell ref="N19:O19"/>
    <mergeCell ref="N20:O20"/>
    <mergeCell ref="N21:O21"/>
    <mergeCell ref="O16:R16"/>
    <mergeCell ref="A22:A24"/>
    <mergeCell ref="A25:A27"/>
    <mergeCell ref="A28:A30"/>
    <mergeCell ref="A31:A33"/>
    <mergeCell ref="A34:A36"/>
    <mergeCell ref="B15:D15"/>
    <mergeCell ref="G15:H15"/>
    <mergeCell ref="I15:J15"/>
    <mergeCell ref="A16:J16"/>
    <mergeCell ref="K16:N16"/>
    <mergeCell ref="A12:A15"/>
    <mergeCell ref="B12:D12"/>
    <mergeCell ref="G12:H12"/>
    <mergeCell ref="I12:J12"/>
    <mergeCell ref="B13:D13"/>
    <mergeCell ref="G13:H13"/>
    <mergeCell ref="I13:J13"/>
    <mergeCell ref="B14:D14"/>
    <mergeCell ref="G14:H14"/>
    <mergeCell ref="I14:J14"/>
    <mergeCell ref="AF10:AF11"/>
    <mergeCell ref="A10:D11"/>
    <mergeCell ref="E10:E11"/>
    <mergeCell ref="F10:F11"/>
    <mergeCell ref="G10:H11"/>
    <mergeCell ref="I10:J11"/>
    <mergeCell ref="K10:N10"/>
    <mergeCell ref="O10:R10"/>
    <mergeCell ref="S10:V10"/>
    <mergeCell ref="W10:Z10"/>
    <mergeCell ref="AA10:AD10"/>
    <mergeCell ref="AE10:AE11"/>
    <mergeCell ref="AC6:AF6"/>
    <mergeCell ref="A7:D8"/>
    <mergeCell ref="E7:L8"/>
    <mergeCell ref="M7:T8"/>
    <mergeCell ref="U7:AF7"/>
    <mergeCell ref="U6:X6"/>
    <mergeCell ref="Y6:AB6"/>
    <mergeCell ref="A9:D9"/>
    <mergeCell ref="E9:L9"/>
    <mergeCell ref="M9:T9"/>
    <mergeCell ref="A6:D6"/>
    <mergeCell ref="E6:L6"/>
    <mergeCell ref="M6:P6"/>
    <mergeCell ref="Q6:T6"/>
    <mergeCell ref="A1:AF1"/>
    <mergeCell ref="A3:AF3"/>
    <mergeCell ref="A4:AF4"/>
    <mergeCell ref="A5:D5"/>
    <mergeCell ref="E5:L5"/>
    <mergeCell ref="M5:P5"/>
    <mergeCell ref="Q5:T5"/>
    <mergeCell ref="U5:X5"/>
    <mergeCell ref="Y5:AB5"/>
    <mergeCell ref="AC5:AF5"/>
  </mergeCells>
  <conditionalFormatting sqref="AF16">
    <cfRule type="cellIs" dxfId="115" priority="1" operator="between">
      <formula>0.2</formula>
      <formula>0.35</formula>
    </cfRule>
    <cfRule type="cellIs" dxfId="114" priority="2" operator="between">
      <formula>0.35</formula>
      <formula>0.4</formula>
    </cfRule>
    <cfRule type="cellIs" dxfId="113" priority="3" operator="between">
      <formula>0.15</formula>
      <formula>0.2</formula>
    </cfRule>
    <cfRule type="cellIs" dxfId="112" priority="4" operator="between">
      <formula>0.1</formula>
      <formula>0.15</formula>
    </cfRule>
    <cfRule type="cellIs" dxfId="111" priority="5" operator="lessThan">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2</vt:i4>
      </vt:variant>
    </vt:vector>
  </HeadingPairs>
  <TitlesOfParts>
    <vt:vector size="46" baseType="lpstr">
      <vt:lpstr>PLAN DE ACCION ESTRATEGICO PDI </vt:lpstr>
      <vt:lpstr>DESCRIPCION DE INDICADORES</vt:lpstr>
      <vt:lpstr>Pesos</vt:lpstr>
      <vt:lpstr>1.1 Unidad Pedagogica de Licenc</vt:lpstr>
      <vt:lpstr> 1.2.Plan for. y dllo. profe.</vt:lpstr>
      <vt:lpstr>1.3.RG-2017-021</vt:lpstr>
      <vt:lpstr>1.4.RG-2017-022</vt:lpstr>
      <vt:lpstr>1.5.RG-2017-023</vt:lpstr>
      <vt:lpstr>1.6.RG-2017-024</vt:lpstr>
      <vt:lpstr>1.7.RG-2017-025</vt:lpstr>
      <vt:lpstr>1.8.Articu. del proce. regional</vt:lpstr>
      <vt:lpstr>1.9.Egresados</vt:lpstr>
      <vt:lpstr>1.10.RG-2017-026</vt:lpstr>
      <vt:lpstr>1.11.Posgrados</vt:lpstr>
      <vt:lpstr>2.1.RG-2017-009</vt:lpstr>
      <vt:lpstr>2.2.RG-2017-020</vt:lpstr>
      <vt:lpstr>3.1. Ecos. de Ciencia y Tec</vt:lpstr>
      <vt:lpstr>3.2.Excelencia en Investigación</vt:lpstr>
      <vt:lpstr>3.3.Innovación y transfe.</vt:lpstr>
      <vt:lpstr>3.4.reconoc. e Iteracción soc</vt:lpstr>
      <vt:lpstr>4.1.RG-2017-027A</vt:lpstr>
      <vt:lpstr>4.2.RG-2017-028</vt:lpstr>
      <vt:lpstr>4.3.Deporte y recreación</vt:lpstr>
      <vt:lpstr>4.4.Atención asistencial</vt:lpstr>
      <vt:lpstr>4.5.RG-2017-029</vt:lpstr>
      <vt:lpstr>4.6.RG-2017-037</vt:lpstr>
      <vt:lpstr>4.7.RG-2017-030</vt:lpstr>
      <vt:lpstr>4.8.RG-2017-031</vt:lpstr>
      <vt:lpstr>4.9.RG-2017-027-B</vt:lpstr>
      <vt:lpstr>5.1.RG-2017-011</vt:lpstr>
      <vt:lpstr>5.2.RG-2017-010</vt:lpstr>
      <vt:lpstr>5.3.RG-2017-007</vt:lpstr>
      <vt:lpstr>5.4.RG-2017-012</vt:lpstr>
      <vt:lpstr>5.5.RG-2017-013</vt:lpstr>
      <vt:lpstr>5.6.RG-2017-014</vt:lpstr>
      <vt:lpstr>5.7.RG-2017-015</vt:lpstr>
      <vt:lpstr>5.8.RG-017-016</vt:lpstr>
      <vt:lpstr>5.9.RG-2017-017</vt:lpstr>
      <vt:lpstr>5.10.RG-2017-018</vt:lpstr>
      <vt:lpstr>5.11.RG-2017-036</vt:lpstr>
      <vt:lpstr>5.12.RG-2017-019</vt:lpstr>
      <vt:lpstr>5.13.Transpa. y efici universit</vt:lpstr>
      <vt:lpstr>5.14.Plan de act doc</vt:lpstr>
      <vt:lpstr>5.15.Plan de sostenibilidad</vt:lpstr>
      <vt:lpstr>'1.10.RG-2017-026'!Área_de_impresión</vt:lpstr>
      <vt:lpstr>'1.5.RG-2017-023'!Área_de_impresión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HABC</dc:title>
  <dc:creator>AIDA LUCIA TORO RAMIREZ</dc:creator>
  <cp:keywords>handres</cp:keywords>
  <cp:lastModifiedBy>Usuario de Windows</cp:lastModifiedBy>
  <cp:lastPrinted>2019-03-22T21:38:35Z</cp:lastPrinted>
  <dcterms:created xsi:type="dcterms:W3CDTF">2019-01-14T20:50:48Z</dcterms:created>
  <dcterms:modified xsi:type="dcterms:W3CDTF">2022-03-25T15:48:24Z</dcterms:modified>
</cp:coreProperties>
</file>